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Default Extension="tiff" ContentType="image/tiff"/>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410"/>
  <workbookPr showInkAnnotation="0" codeName="ThisWorkbook" autoCompressPictures="0"/>
  <mc:AlternateContent xmlns:mc="http://schemas.openxmlformats.org/markup-compatibility/2006">
    <mc:Choice Requires="x15">
      <x15ac:absPath xmlns:x15ac="http://schemas.microsoft.com/office/spreadsheetml/2010/11/ac" url="/Users/michieldenhaan/Projects/etdataset/nodes_source_analyses/energy/"/>
    </mc:Choice>
  </mc:AlternateContent>
  <xr:revisionPtr revIDLastSave="0" documentId="13_ncr:1_{9A9EE934-D2DB-5248-A7A2-3E5D5C1B1473}" xr6:coauthVersionLast="32" xr6:coauthVersionMax="32" xr10:uidLastSave="{00000000-0000-0000-0000-000000000000}"/>
  <bookViews>
    <workbookView xWindow="1360" yWindow="460" windowWidth="25600" windowHeight="27040" tabRatio="762" activeTab="4" xr2:uid="{00000000-000D-0000-FFFF-FFFF00000000}"/>
  </bookViews>
  <sheets>
    <sheet name="Cover sheet" sheetId="14" r:id="rId1"/>
    <sheet name="Dashboard" sheetId="12" r:id="rId2"/>
    <sheet name="Sources" sheetId="15" r:id="rId3"/>
    <sheet name="Notes" sheetId="20" r:id="rId4"/>
    <sheet name="Research data" sheetId="13" r:id="rId5"/>
  </sheets>
  <externalReferences>
    <externalReference r:id="rId6"/>
    <externalReference r:id="rId7"/>
    <externalReference r:id="rId8"/>
  </externalReferences>
  <definedNames>
    <definedName name="depr_cap">Notes!#REF!</definedName>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labor_cost">Notes!#REF!</definedName>
    <definedName name="licensing">Notes!#REF!</definedName>
    <definedName name="m2_to_km2">#REF!</definedName>
    <definedName name="non_dep_cap">Notes!#REF!</definedName>
    <definedName name="overhead_GA">Notes!#REF!</definedName>
    <definedName name="sensitivity_06">'[2]Tornado Charts'!$H$48</definedName>
    <definedName name="sensitivity_07">'[3]Tornado Charts'!$I$48</definedName>
    <definedName name="STC">#REF!</definedName>
    <definedName name="STC_insolation">#REF!</definedName>
    <definedName name="tax_insurance">Notes!#REF!</definedName>
    <definedName name="W_to_MW">#REF!</definedName>
    <definedName name="Wp_to_kWp">#REF!</definedName>
    <definedName name="WP_to_MWp">#REF!</definedName>
  </definedNames>
  <calcPr calcId="179017" concurrentManualCount="2"/>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calcChain.xml><?xml version="1.0" encoding="utf-8"?>
<calcChain xmlns="http://schemas.openxmlformats.org/spreadsheetml/2006/main">
  <c r="J18" i="13" l="1"/>
  <c r="H25" i="13" l="1"/>
  <c r="J25" i="13" l="1"/>
  <c r="E34" i="12" l="1"/>
  <c r="H10" i="13"/>
  <c r="M10" i="13"/>
  <c r="H9" i="13"/>
  <c r="H8" i="13"/>
  <c r="O33" i="13"/>
  <c r="H33" i="13" s="1"/>
  <c r="M32" i="13"/>
  <c r="H32" i="13" s="1"/>
  <c r="J31" i="13"/>
  <c r="H31" i="13" s="1"/>
  <c r="H21" i="13"/>
  <c r="H24" i="13"/>
  <c r="J22" i="13"/>
  <c r="H22" i="13" s="1"/>
  <c r="J19" i="13"/>
  <c r="H19" i="13" s="1"/>
  <c r="H18" i="13"/>
  <c r="J9" i="13"/>
  <c r="J8" i="13"/>
  <c r="F102" i="20"/>
  <c r="H103" i="20"/>
  <c r="F103" i="20"/>
  <c r="F104" i="20" s="1"/>
  <c r="F105" i="20" s="1"/>
  <c r="F35" i="20"/>
  <c r="F37" i="20" s="1"/>
  <c r="F18" i="20"/>
  <c r="F31" i="20" s="1"/>
  <c r="F38" i="20" l="1"/>
  <c r="F39" i="20" s="1"/>
  <c r="F27" i="20"/>
  <c r="F28" i="20" s="1"/>
  <c r="F41" i="20" s="1"/>
  <c r="E28" i="12"/>
  <c r="E13" i="12"/>
  <c r="E40" i="12"/>
  <c r="E39" i="12"/>
  <c r="H27" i="13"/>
  <c r="H26" i="13"/>
  <c r="E33" i="12" s="1"/>
  <c r="E31" i="12"/>
  <c r="H23" i="13"/>
  <c r="E30" i="12" s="1"/>
  <c r="H20" i="13"/>
  <c r="F129" i="20"/>
  <c r="E12" i="12"/>
  <c r="E38" i="12" l="1"/>
  <c r="H28" i="13"/>
  <c r="E16" i="12"/>
  <c r="E29" i="12"/>
  <c r="E14" i="12" l="1"/>
  <c r="E32" i="12" l="1"/>
  <c r="E27" i="12"/>
</calcChain>
</file>

<file path=xl/sharedStrings.xml><?xml version="1.0" encoding="utf-8"?>
<sst xmlns="http://schemas.openxmlformats.org/spreadsheetml/2006/main" count="291" uniqueCount="173">
  <si>
    <t>Source</t>
  </si>
  <si>
    <t>years</t>
  </si>
  <si>
    <t>-</t>
  </si>
  <si>
    <t>Technical lifetime</t>
  </si>
  <si>
    <t>Value</t>
  </si>
  <si>
    <t>Other</t>
  </si>
  <si>
    <t>Initial investment costs</t>
  </si>
  <si>
    <t>Definition</t>
  </si>
  <si>
    <t>Unit</t>
  </si>
  <si>
    <t>Link</t>
  </si>
  <si>
    <t>Cover Sheet</t>
  </si>
  <si>
    <t>Document</t>
  </si>
  <si>
    <t>Country</t>
  </si>
  <si>
    <t>Organization</t>
  </si>
  <si>
    <t>Quintel Intelligence</t>
  </si>
  <si>
    <t>Definition on the sources</t>
  </si>
  <si>
    <t>Type</t>
  </si>
  <si>
    <t>Date published</t>
  </si>
  <si>
    <t>Date retrieved</t>
  </si>
  <si>
    <t>Attribute</t>
  </si>
  <si>
    <t>euro</t>
  </si>
  <si>
    <t>free_co2_factor</t>
  </si>
  <si>
    <t>initial_investment</t>
  </si>
  <si>
    <t>fixed_operation_and_maintenance_costs_per_year</t>
  </si>
  <si>
    <t>technical_lifetime</t>
  </si>
  <si>
    <t>Fixed operational and maintenance costs per year</t>
  </si>
  <si>
    <t>Notes</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</si>
  <si>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</si>
  <si>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</si>
  <si>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</si>
  <si>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</si>
  <si>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</si>
  <si>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</si>
  <si>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</si>
  <si>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</si>
  <si>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</si>
  <si>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</si>
  <si>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</si>
  <si>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</si>
  <si>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</si>
  <si>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</si>
  <si>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</si>
  <si>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Author</t>
  </si>
  <si>
    <t>Costs</t>
  </si>
  <si>
    <t>Cost</t>
  </si>
  <si>
    <t>Technical</t>
  </si>
  <si>
    <t>Comments</t>
  </si>
  <si>
    <t>Subject year</t>
  </si>
  <si>
    <t>ETM Library URL</t>
  </si>
  <si>
    <t>Efficiency</t>
  </si>
  <si>
    <t>Values</t>
  </si>
  <si>
    <t>euro/yr</t>
  </si>
  <si>
    <t>US</t>
  </si>
  <si>
    <t>euro/MJ</t>
  </si>
  <si>
    <t>Page</t>
  </si>
  <si>
    <r>
      <t>output.</t>
    </r>
    <r>
      <rPr>
        <sz val="12"/>
        <color theme="1"/>
        <rFont val="Calibri"/>
        <family val="2"/>
        <scheme val="minor"/>
      </rPr>
      <t>hydrogen</t>
    </r>
  </si>
  <si>
    <t>input.electricity</t>
  </si>
  <si>
    <t>DOE</t>
  </si>
  <si>
    <t>MW</t>
  </si>
  <si>
    <t>fixed operating cost</t>
  </si>
  <si>
    <t>availability</t>
  </si>
  <si>
    <t>forecasting_error</t>
  </si>
  <si>
    <t>part_load_efficiency_penalty</t>
  </si>
  <si>
    <t>part_load_operating_point</t>
  </si>
  <si>
    <t>peak_load_units_present</t>
  </si>
  <si>
    <t>euro/FLH</t>
  </si>
  <si>
    <t>wacc</t>
  </si>
  <si>
    <t>Weighted average cost of capita</t>
  </si>
  <si>
    <t>takes_part_in_ets</t>
  </si>
  <si>
    <t>yes=1, no=0</t>
  </si>
  <si>
    <t>land_use_per_unit</t>
  </si>
  <si>
    <t>km2</t>
  </si>
  <si>
    <t>construction_time</t>
  </si>
  <si>
    <t xml:space="preserve">Construction time of the plant </t>
  </si>
  <si>
    <t>Technical lifetime of the plant</t>
  </si>
  <si>
    <t>hours_prep_nl</t>
  </si>
  <si>
    <t>hours_prod_nl</t>
  </si>
  <si>
    <t>hours_place_nl</t>
  </si>
  <si>
    <t>hours_maint_nl</t>
  </si>
  <si>
    <t>hours_remov_nl</t>
  </si>
  <si>
    <t>Land use of plant</t>
  </si>
  <si>
    <t>Construction time</t>
  </si>
  <si>
    <t xml:space="preserve">         Initial investment costs </t>
  </si>
  <si>
    <t xml:space="preserve">        Fixed operational and maintenance costs </t>
  </si>
  <si>
    <t xml:space="preserve">        Variable operational and maintenance costs</t>
  </si>
  <si>
    <t>initial investment</t>
  </si>
  <si>
    <t>output.hydrogen</t>
  </si>
  <si>
    <t>construction time</t>
  </si>
  <si>
    <t>DOE: Hydrogen and Fuel cells program</t>
  </si>
  <si>
    <t>http://www.hydrogen.energy.gov/h2a_prod_studies.html</t>
  </si>
  <si>
    <t>variable operating cost</t>
  </si>
  <si>
    <t>yr</t>
  </si>
  <si>
    <t>euro/flh</t>
  </si>
  <si>
    <r>
      <t xml:space="preserve">Variable operation and maintenance costs per </t>
    </r>
    <r>
      <rPr>
        <sz val="12"/>
        <color theme="1"/>
        <rFont val="Calibri"/>
        <family val="2"/>
        <scheme val="minor"/>
      </rPr>
      <t>flh</t>
    </r>
  </si>
  <si>
    <t>ccs_investment</t>
  </si>
  <si>
    <t>CCS investment costs</t>
  </si>
  <si>
    <t>cost_of_installing</t>
  </si>
  <si>
    <t>Installation costs</t>
  </si>
  <si>
    <t>Decommissioning costs</t>
  </si>
  <si>
    <t>variable_operation_and_maintenance_costs_for_ccs_per_full_load_hour</t>
  </si>
  <si>
    <t>Variable operational and maintenance costs for ccs per flh</t>
  </si>
  <si>
    <t>decommissioning_costs</t>
  </si>
  <si>
    <t>fixed operational and maintenance costs for ccs</t>
  </si>
  <si>
    <t>total fixed operational and maintenance costs</t>
  </si>
  <si>
    <r>
      <t>http://refman.et-model.com/publications/201</t>
    </r>
    <r>
      <rPr>
        <sz val="12"/>
        <color theme="1"/>
        <rFont val="Calibri"/>
        <family val="2"/>
        <scheme val="minor"/>
      </rPr>
      <t>9</t>
    </r>
  </si>
  <si>
    <t>NA, no CO2 emissions</t>
  </si>
  <si>
    <t>Fuel cells and hydrogen joint undertaking</t>
  </si>
  <si>
    <t>euro/kW</t>
  </si>
  <si>
    <t>hrs/yr</t>
  </si>
  <si>
    <t>TBA</t>
  </si>
  <si>
    <t>Aalborg University</t>
  </si>
  <si>
    <t>Assumed in:</t>
  </si>
  <si>
    <t>Department of Energy</t>
  </si>
  <si>
    <t>Hydrogen and Fuel Cells Program</t>
  </si>
  <si>
    <t>01D_Current_Forecourt_Hydrogen_Production_from_PEM_Electrolysis_version_3.1</t>
  </si>
  <si>
    <t>input_Sheet_template</t>
  </si>
  <si>
    <t>DOE Assumptions</t>
  </si>
  <si>
    <t>DK</t>
  </si>
  <si>
    <t>http://refman.et-model.com/publications/2025</t>
  </si>
  <si>
    <t>Hydrogenics</t>
  </si>
  <si>
    <t>For reference,  the DOE model for PEM Electrolysis (note this is not alkaline electrolysis)</t>
  </si>
  <si>
    <t>typical_input_capacity</t>
  </si>
  <si>
    <t>Typical_input_capacity</t>
  </si>
  <si>
    <r>
      <t>decommi</t>
    </r>
    <r>
      <rPr>
        <sz val="12"/>
        <color theme="1"/>
        <rFont val="Calibri"/>
        <family val="2"/>
        <scheme val="minor"/>
      </rPr>
      <t>s</t>
    </r>
    <r>
      <rPr>
        <sz val="12"/>
        <color theme="1"/>
        <rFont val="Calibri"/>
        <family val="2"/>
        <scheme val="minor"/>
      </rPr>
      <t>sioning_costs</t>
    </r>
  </si>
  <si>
    <t>variable_operation_and_maintenance_costs_per_full_load_hour</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</si>
  <si>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</si>
  <si>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ENEA, p.40</t>
  </si>
  <si>
    <t>ENEA, p.33-34</t>
  </si>
  <si>
    <t>CAPEX</t>
  </si>
  <si>
    <t>of CAPEX</t>
  </si>
  <si>
    <t>euro per 10 MW</t>
  </si>
  <si>
    <t>of CAPEX/year</t>
  </si>
  <si>
    <t>CAPEX/year</t>
  </si>
  <si>
    <t>euro/year</t>
  </si>
  <si>
    <t>Cell stack replacement</t>
  </si>
  <si>
    <t>Hours of operation per year</t>
  </si>
  <si>
    <t>Cell stack replacement after</t>
  </si>
  <si>
    <t>hours</t>
  </si>
  <si>
    <t>hours/year</t>
  </si>
  <si>
    <t>Replacements in lifetime</t>
  </si>
  <si>
    <t>(first cell stack is included in initial investment)</t>
  </si>
  <si>
    <t>Replacement costs</t>
  </si>
  <si>
    <t>Replacement costs per year</t>
  </si>
  <si>
    <t>OPEX (excluding cell stack replacement)</t>
  </si>
  <si>
    <t>Per year</t>
  </si>
  <si>
    <t>assumption</t>
  </si>
  <si>
    <t>Replacement every</t>
  </si>
  <si>
    <t>Assumption. In reality stack replacement is correlated with FLH, but only information about replacement costs per hour of operation (not per full load hour) is available</t>
  </si>
  <si>
    <t>Assuming 60 euro per MWH electricity and a load factor of 8400, the levelized costs of 1 MWh H2 is about 100 euros (3.30 per kg)</t>
  </si>
  <si>
    <t>The share of electrolysis costs is dependent on the number of FLH , but roughly between 10-33% of total cost per kg H2</t>
  </si>
  <si>
    <t>ft</t>
  </si>
  <si>
    <t>container per</t>
  </si>
  <si>
    <t>unit</t>
  </si>
  <si>
    <t>ft per</t>
  </si>
  <si>
    <t>m2</t>
  </si>
  <si>
    <t>per 40 ft container</t>
  </si>
  <si>
    <t>https://refman.energytransitionmodel.com/publications/2088</t>
  </si>
  <si>
    <t>ENEA consulting</t>
  </si>
  <si>
    <t>https://refman.energytransitionmodel.com/publications/2089</t>
  </si>
  <si>
    <t>ENEA</t>
  </si>
  <si>
    <t>1.5% of yearly CAPEX + costs for replacement cell stack</t>
  </si>
  <si>
    <t>See Research Data</t>
  </si>
  <si>
    <t>Michiel den Haan</t>
  </si>
  <si>
    <t>Quintel assumption</t>
  </si>
  <si>
    <t>households_supplied_per_unit</t>
  </si>
  <si>
    <t>simult_sd</t>
  </si>
  <si>
    <t>simult_se</t>
  </si>
  <si>
    <t>simult_wd</t>
  </si>
  <si>
    <t>simult_we</t>
  </si>
  <si>
    <t>energy_hydrogen_flexibility_p2g_electricity</t>
  </si>
  <si>
    <t>decommissioning costs</t>
  </si>
  <si>
    <t>Assumed in total CAPEX</t>
  </si>
  <si>
    <t>Included in total CAPEX</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</si>
</sst>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0.0"/>
    <numFmt numFmtId="165" formatCode="0.000"/>
    <numFmt numFmtId="166" formatCode="0.0000"/>
    <numFmt numFmtId="167" formatCode="0.000000000"/>
    <numFmt numFmtId="168" formatCode="0.000000"/>
    <numFmt numFmtId="169" formatCode="0.0%"/>
  </numFmts>
  <fonts count="39">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sz val="12"/>
      <name val="Calibri"/>
      <family val="2"/>
      <scheme val="minor"/>
    </font>
    <font>
      <b/>
      <sz val="12"/>
      <name val="Calibri"/>
      <family val="2"/>
      <scheme val="minor"/>
    </font>
    <font>
      <i/>
      <sz val="12"/>
      <color theme="1"/>
      <name val="Calibri"/>
      <family val="2"/>
      <scheme val="minor"/>
    </font>
    <font>
      <sz val="12"/>
      <color rgb="FF000000"/>
      <name val="Calibri"/>
      <family val="2"/>
    </font>
    <font>
      <sz val="8"/>
      <name val="Lettertype hoofdtekst"/>
      <family val="2"/>
    </font>
    <font>
      <sz val="10"/>
      <name val="Arial"/>
      <family val="2"/>
    </font>
    <font>
      <sz val="12"/>
      <name val="Calibri"/>
      <family val="2"/>
    </font>
    <font>
      <b/>
      <sz val="12"/>
      <name val="Calibri"/>
      <family val="2"/>
    </font>
    <font>
      <b/>
      <u/>
      <sz val="12"/>
      <name val="Calibri"/>
      <family val="2"/>
      <scheme val="minor"/>
    </font>
    <font>
      <sz val="12"/>
      <color theme="1"/>
      <name val="Lettertype hoofdtekst"/>
      <family val="2"/>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
      <patternFill patternType="solid">
        <fgColor rgb="FFFFFFFF"/>
        <bgColor rgb="FF000000"/>
      </patternFill>
    </fill>
  </fills>
  <borders count="22">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
      <left style="medium">
        <color auto="1"/>
      </left>
      <right style="medium">
        <color auto="1"/>
      </right>
      <top/>
      <bottom style="medium">
        <color auto="1"/>
      </bottom>
      <diagonal/>
    </border>
  </borders>
  <cellStyleXfs count="597">
    <xf numFmtId="0" fontId="0" fillId="0" borderId="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34" fillId="0" borderId="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9" fontId="38" fillId="0" borderId="0" applyFont="0" applyFill="0" applyBorder="0" applyAlignment="0" applyProtection="0"/>
  </cellStyleXfs>
  <cellXfs count="193">
    <xf numFmtId="0" fontId="0" fillId="0" borderId="0" xfId="0"/>
    <xf numFmtId="0" fontId="25" fillId="3" borderId="7" xfId="0" applyFont="1" applyFill="1" applyBorder="1"/>
    <xf numFmtId="0" fontId="26" fillId="3" borderId="17" xfId="0" applyFont="1" applyFill="1" applyBorder="1"/>
    <xf numFmtId="0" fontId="25" fillId="3" borderId="13" xfId="0" applyFont="1" applyFill="1" applyBorder="1"/>
    <xf numFmtId="0" fontId="27" fillId="3" borderId="7" xfId="0" applyFont="1" applyFill="1" applyBorder="1" applyAlignment="1">
      <alignment vertical="center"/>
    </xf>
    <xf numFmtId="49" fontId="25" fillId="2" borderId="8" xfId="0" applyNumberFormat="1" applyFont="1" applyFill="1" applyBorder="1" applyAlignment="1">
      <alignment horizontal="left"/>
    </xf>
    <xf numFmtId="0" fontId="27" fillId="3" borderId="1" xfId="0" applyFont="1" applyFill="1" applyBorder="1" applyAlignment="1">
      <alignment vertical="center"/>
    </xf>
    <xf numFmtId="0" fontId="25" fillId="3" borderId="14" xfId="0" applyFont="1" applyFill="1" applyBorder="1"/>
    <xf numFmtId="0" fontId="25" fillId="3" borderId="0" xfId="0" applyFont="1" applyFill="1" applyBorder="1"/>
    <xf numFmtId="0" fontId="24" fillId="2" borderId="0" xfId="0" applyNumberFormat="1" applyFont="1" applyFill="1" applyBorder="1" applyAlignment="1" applyProtection="1">
      <alignment vertical="center"/>
    </xf>
    <xf numFmtId="1" fontId="24" fillId="2" borderId="0" xfId="0" applyNumberFormat="1" applyFont="1" applyFill="1" applyBorder="1" applyAlignment="1" applyProtection="1">
      <alignment horizontal="right" vertical="center"/>
    </xf>
    <xf numFmtId="2" fontId="24" fillId="2" borderId="0" xfId="0" applyNumberFormat="1" applyFont="1" applyFill="1" applyBorder="1" applyAlignment="1" applyProtection="1">
      <alignment horizontal="right" vertical="center"/>
    </xf>
    <xf numFmtId="0" fontId="24" fillId="0" borderId="0" xfId="0" applyNumberFormat="1" applyFont="1" applyFill="1" applyBorder="1" applyAlignment="1" applyProtection="1">
      <alignment horizontal="left" vertical="center"/>
    </xf>
    <xf numFmtId="0" fontId="24" fillId="2" borderId="0" xfId="0" applyFont="1" applyFill="1" applyBorder="1"/>
    <xf numFmtId="0" fontId="24" fillId="2" borderId="5" xfId="0" applyFont="1" applyFill="1" applyBorder="1"/>
    <xf numFmtId="0" fontId="24" fillId="2" borderId="9" xfId="0" applyFont="1" applyFill="1" applyBorder="1"/>
    <xf numFmtId="0" fontId="24" fillId="0" borderId="9" xfId="0" applyFont="1" applyFill="1" applyBorder="1"/>
    <xf numFmtId="0" fontId="26" fillId="0" borderId="9" xfId="0" applyFont="1" applyFill="1" applyBorder="1"/>
    <xf numFmtId="49" fontId="24" fillId="2" borderId="0" xfId="0" applyNumberFormat="1" applyFont="1" applyFill="1" applyBorder="1"/>
    <xf numFmtId="49" fontId="24" fillId="2" borderId="9" xfId="0" applyNumberFormat="1" applyFont="1" applyFill="1" applyBorder="1"/>
    <xf numFmtId="0" fontId="24" fillId="2" borderId="4" xfId="0" applyFont="1" applyFill="1" applyBorder="1"/>
    <xf numFmtId="0" fontId="26" fillId="0" borderId="0" xfId="0" applyFont="1" applyFill="1" applyBorder="1"/>
    <xf numFmtId="0" fontId="21" fillId="2" borderId="0" xfId="0" applyFont="1" applyFill="1" applyBorder="1"/>
    <xf numFmtId="0" fontId="25" fillId="0" borderId="0" xfId="0" applyFont="1" applyFill="1" applyBorder="1"/>
    <xf numFmtId="0" fontId="24" fillId="0" borderId="16" xfId="0" applyFont="1" applyFill="1" applyBorder="1"/>
    <xf numFmtId="0" fontId="24" fillId="2" borderId="6" xfId="0" applyFont="1" applyFill="1" applyBorder="1"/>
    <xf numFmtId="0" fontId="24" fillId="2" borderId="0" xfId="0" applyFont="1" applyFill="1"/>
    <xf numFmtId="0" fontId="25" fillId="3" borderId="17" xfId="0" applyFont="1" applyFill="1" applyBorder="1"/>
    <xf numFmtId="0" fontId="25" fillId="3" borderId="2" xfId="0" applyFont="1" applyFill="1" applyBorder="1"/>
    <xf numFmtId="0" fontId="21" fillId="2" borderId="2" xfId="0" applyFont="1" applyFill="1" applyBorder="1"/>
    <xf numFmtId="0" fontId="28" fillId="3" borderId="0" xfId="0" applyFont="1" applyFill="1" applyBorder="1"/>
    <xf numFmtId="0" fontId="21" fillId="2" borderId="7" xfId="0" applyFont="1" applyFill="1" applyBorder="1"/>
    <xf numFmtId="0" fontId="24" fillId="0" borderId="0" xfId="0" applyFont="1" applyFill="1" applyBorder="1"/>
    <xf numFmtId="0" fontId="26" fillId="3" borderId="0" xfId="0" applyFont="1" applyFill="1" applyBorder="1"/>
    <xf numFmtId="0" fontId="24" fillId="2" borderId="0" xfId="0" applyNumberFormat="1" applyFont="1" applyFill="1" applyBorder="1" applyAlignment="1" applyProtection="1">
      <alignment horizontal="left" vertical="center"/>
    </xf>
    <xf numFmtId="0" fontId="20" fillId="2" borderId="0" xfId="0" applyFont="1" applyFill="1"/>
    <xf numFmtId="0" fontId="20" fillId="2" borderId="0" xfId="0" applyFont="1" applyFill="1" applyBorder="1"/>
    <xf numFmtId="0" fontId="20" fillId="2" borderId="3" xfId="0" applyFont="1" applyFill="1" applyBorder="1"/>
    <xf numFmtId="0" fontId="20" fillId="2" borderId="15" xfId="0" applyFont="1" applyFill="1" applyBorder="1"/>
    <xf numFmtId="0" fontId="20" fillId="0" borderId="0" xfId="0" applyFont="1" applyFill="1" applyBorder="1"/>
    <xf numFmtId="0" fontId="20" fillId="2" borderId="6" xfId="0" applyFont="1" applyFill="1" applyBorder="1"/>
    <xf numFmtId="164" fontId="20" fillId="2" borderId="18" xfId="0" applyNumberFormat="1" applyFont="1" applyFill="1" applyBorder="1"/>
    <xf numFmtId="0" fontId="19" fillId="2" borderId="0" xfId="0" applyFont="1" applyFill="1"/>
    <xf numFmtId="0" fontId="19" fillId="2" borderId="3" xfId="0" applyFont="1" applyFill="1" applyBorder="1"/>
    <xf numFmtId="0" fontId="19" fillId="2" borderId="4" xfId="0" applyFont="1" applyFill="1" applyBorder="1"/>
    <xf numFmtId="0" fontId="19" fillId="2" borderId="6" xfId="0" applyFont="1" applyFill="1" applyBorder="1"/>
    <xf numFmtId="0" fontId="19" fillId="2" borderId="0" xfId="0" applyFont="1" applyFill="1" applyBorder="1"/>
    <xf numFmtId="165" fontId="19" fillId="0" borderId="0" xfId="0" applyNumberFormat="1" applyFont="1" applyFill="1" applyBorder="1" applyAlignment="1" applyProtection="1">
      <alignment vertical="center"/>
    </xf>
    <xf numFmtId="0" fontId="19" fillId="0" borderId="0" xfId="0" applyFont="1" applyFill="1"/>
    <xf numFmtId="2" fontId="19" fillId="2" borderId="0" xfId="0" applyNumberFormat="1" applyFont="1" applyFill="1" applyBorder="1" applyAlignment="1" applyProtection="1">
      <alignment horizontal="right" vertical="center"/>
    </xf>
    <xf numFmtId="10" fontId="19" fillId="2" borderId="0" xfId="0" applyNumberFormat="1" applyFont="1" applyFill="1" applyBorder="1" applyAlignment="1" applyProtection="1">
      <alignment horizontal="left" vertical="center" indent="2"/>
    </xf>
    <xf numFmtId="0" fontId="19" fillId="0" borderId="0" xfId="0" applyNumberFormat="1" applyFont="1" applyFill="1" applyBorder="1" applyAlignment="1" applyProtection="1">
      <alignment horizontal="left" vertical="center" indent="2"/>
    </xf>
    <xf numFmtId="2" fontId="19" fillId="2" borderId="18" xfId="0" applyNumberFormat="1" applyFont="1" applyFill="1" applyBorder="1"/>
    <xf numFmtId="0" fontId="18" fillId="0" borderId="0" xfId="0" applyFont="1" applyFill="1"/>
    <xf numFmtId="1" fontId="19" fillId="2" borderId="0" xfId="0" applyNumberFormat="1" applyFont="1" applyFill="1" applyBorder="1" applyAlignment="1" applyProtection="1">
      <alignment horizontal="right" vertical="center"/>
    </xf>
    <xf numFmtId="0" fontId="17" fillId="0" borderId="0" xfId="0" applyFont="1" applyFill="1"/>
    <xf numFmtId="0" fontId="16" fillId="0" borderId="0" xfId="0" applyFont="1" applyFill="1"/>
    <xf numFmtId="0" fontId="15" fillId="2" borderId="0" xfId="0" applyFont="1" applyFill="1" applyBorder="1"/>
    <xf numFmtId="0" fontId="15" fillId="2" borderId="0" xfId="0" applyFont="1" applyFill="1"/>
    <xf numFmtId="0" fontId="15" fillId="2" borderId="3" xfId="0" applyFont="1" applyFill="1" applyBorder="1"/>
    <xf numFmtId="0" fontId="15" fillId="2" borderId="4" xfId="0" applyFont="1" applyFill="1" applyBorder="1"/>
    <xf numFmtId="0" fontId="15" fillId="2" borderId="6" xfId="0" applyFont="1" applyFill="1" applyBorder="1"/>
    <xf numFmtId="49" fontId="15" fillId="2" borderId="0" xfId="0" applyNumberFormat="1" applyFont="1" applyFill="1"/>
    <xf numFmtId="49" fontId="15" fillId="2" borderId="4" xfId="0" applyNumberFormat="1" applyFont="1" applyFill="1" applyBorder="1"/>
    <xf numFmtId="49" fontId="15" fillId="2" borderId="0" xfId="0" applyNumberFormat="1" applyFont="1" applyFill="1" applyBorder="1"/>
    <xf numFmtId="0" fontId="15" fillId="2" borderId="16" xfId="0" applyFont="1" applyFill="1" applyBorder="1"/>
    <xf numFmtId="0" fontId="29" fillId="2" borderId="0" xfId="0" applyFont="1" applyFill="1"/>
    <xf numFmtId="0" fontId="29" fillId="2" borderId="3" xfId="0" applyFont="1" applyFill="1" applyBorder="1"/>
    <xf numFmtId="0" fontId="29" fillId="2" borderId="4" xfId="0" applyFont="1" applyFill="1" applyBorder="1"/>
    <xf numFmtId="0" fontId="29" fillId="2" borderId="15" xfId="0" applyFont="1" applyFill="1" applyBorder="1"/>
    <xf numFmtId="0" fontId="30" fillId="2" borderId="0" xfId="0" applyFont="1" applyFill="1"/>
    <xf numFmtId="0" fontId="29" fillId="2" borderId="9" xfId="0" applyFont="1" applyFill="1" applyBorder="1"/>
    <xf numFmtId="0" fontId="29" fillId="2" borderId="6" xfId="0" applyFont="1" applyFill="1" applyBorder="1"/>
    <xf numFmtId="0" fontId="29" fillId="2" borderId="0" xfId="0" applyFont="1" applyFill="1" applyBorder="1"/>
    <xf numFmtId="0" fontId="30" fillId="2" borderId="9" xfId="0" applyFont="1" applyFill="1" applyBorder="1"/>
    <xf numFmtId="0" fontId="24" fillId="2" borderId="17" xfId="0" applyFont="1" applyFill="1" applyBorder="1"/>
    <xf numFmtId="0" fontId="14" fillId="2" borderId="2" xfId="0" applyFont="1" applyFill="1" applyBorder="1"/>
    <xf numFmtId="0" fontId="24" fillId="2" borderId="7" xfId="0" applyFont="1" applyFill="1" applyBorder="1"/>
    <xf numFmtId="0" fontId="14" fillId="2" borderId="0" xfId="0" applyFont="1" applyFill="1" applyBorder="1"/>
    <xf numFmtId="0" fontId="31" fillId="2" borderId="0" xfId="0" applyFont="1" applyFill="1" applyBorder="1"/>
    <xf numFmtId="0" fontId="14" fillId="2" borderId="18" xfId="0" applyFont="1" applyFill="1" applyBorder="1"/>
    <xf numFmtId="0" fontId="14" fillId="4" borderId="0" xfId="0" applyFont="1" applyFill="1" applyBorder="1"/>
    <xf numFmtId="0" fontId="14" fillId="5" borderId="0" xfId="0" applyFont="1" applyFill="1" applyBorder="1"/>
    <xf numFmtId="0" fontId="14" fillId="6" borderId="0" xfId="0" applyFont="1" applyFill="1" applyBorder="1"/>
    <xf numFmtId="0" fontId="14" fillId="7" borderId="0" xfId="0" applyFont="1" applyFill="1" applyBorder="1"/>
    <xf numFmtId="0" fontId="14" fillId="2" borderId="7" xfId="0" applyFont="1" applyFill="1" applyBorder="1"/>
    <xf numFmtId="0" fontId="14" fillId="8" borderId="0" xfId="0" applyFont="1" applyFill="1" applyBorder="1"/>
    <xf numFmtId="0" fontId="14" fillId="9" borderId="0" xfId="0" applyFont="1" applyFill="1" applyBorder="1"/>
    <xf numFmtId="0" fontId="14" fillId="10" borderId="0" xfId="0" applyFont="1" applyFill="1" applyBorder="1"/>
    <xf numFmtId="0" fontId="14" fillId="11" borderId="0" xfId="0" applyFont="1" applyFill="1" applyBorder="1"/>
    <xf numFmtId="0" fontId="24" fillId="2" borderId="9" xfId="0" applyNumberFormat="1" applyFont="1" applyFill="1" applyBorder="1" applyAlignment="1" applyProtection="1">
      <alignment vertical="center"/>
    </xf>
    <xf numFmtId="165" fontId="19" fillId="2" borderId="0" xfId="0" applyNumberFormat="1" applyFont="1" applyFill="1" applyBorder="1" applyAlignment="1" applyProtection="1">
      <alignment vertical="center"/>
    </xf>
    <xf numFmtId="0" fontId="24" fillId="2" borderId="19" xfId="0" applyFont="1" applyFill="1" applyBorder="1"/>
    <xf numFmtId="0" fontId="20" fillId="2" borderId="5" xfId="0" applyFont="1" applyFill="1" applyBorder="1"/>
    <xf numFmtId="0" fontId="25" fillId="2" borderId="0" xfId="0" applyFont="1" applyFill="1" applyBorder="1"/>
    <xf numFmtId="0" fontId="30" fillId="2" borderId="16" xfId="0" applyFont="1" applyFill="1" applyBorder="1"/>
    <xf numFmtId="0" fontId="29" fillId="2" borderId="19" xfId="0" applyFont="1" applyFill="1" applyBorder="1"/>
    <xf numFmtId="17" fontId="15" fillId="2" borderId="0" xfId="0" applyNumberFormat="1" applyFont="1" applyFill="1" applyBorder="1" applyAlignment="1">
      <alignment horizontal="right"/>
    </xf>
    <xf numFmtId="0" fontId="13" fillId="0" borderId="0" xfId="0" applyNumberFormat="1" applyFont="1" applyFill="1" applyBorder="1" applyAlignment="1" applyProtection="1">
      <alignment horizontal="left" vertical="center" indent="2"/>
    </xf>
    <xf numFmtId="165" fontId="13" fillId="0" borderId="0" xfId="0" applyNumberFormat="1" applyFont="1" applyFill="1" applyBorder="1" applyAlignment="1" applyProtection="1">
      <alignment vertical="center"/>
    </xf>
    <xf numFmtId="166" fontId="19" fillId="2" borderId="18" xfId="0" applyNumberFormat="1" applyFont="1" applyFill="1" applyBorder="1" applyAlignment="1" applyProtection="1">
      <alignment horizontal="right" vertical="center"/>
    </xf>
    <xf numFmtId="166" fontId="20" fillId="2" borderId="18" xfId="0" applyNumberFormat="1" applyFont="1" applyFill="1" applyBorder="1"/>
    <xf numFmtId="0" fontId="12" fillId="0" borderId="0" xfId="0" applyFont="1" applyFill="1"/>
    <xf numFmtId="0" fontId="11" fillId="0" borderId="0" xfId="0" applyFont="1" applyFill="1" applyBorder="1"/>
    <xf numFmtId="0" fontId="11" fillId="0" borderId="0" xfId="0" applyNumberFormat="1" applyFont="1" applyFill="1" applyBorder="1" applyAlignment="1" applyProtection="1">
      <alignment horizontal="left" vertical="center" indent="2"/>
    </xf>
    <xf numFmtId="0" fontId="11" fillId="2" borderId="18" xfId="0" applyFont="1" applyFill="1" applyBorder="1"/>
    <xf numFmtId="0" fontId="11" fillId="2" borderId="0" xfId="0" applyFont="1" applyFill="1"/>
    <xf numFmtId="0" fontId="11" fillId="2" borderId="6" xfId="0" applyFont="1" applyFill="1" applyBorder="1"/>
    <xf numFmtId="2" fontId="11" fillId="2" borderId="18" xfId="0" applyNumberFormat="1" applyFont="1" applyFill="1" applyBorder="1"/>
    <xf numFmtId="0" fontId="11" fillId="2" borderId="5" xfId="0" applyFont="1" applyFill="1" applyBorder="1"/>
    <xf numFmtId="164" fontId="11" fillId="2" borderId="18" xfId="0" applyNumberFormat="1" applyFont="1" applyFill="1" applyBorder="1"/>
    <xf numFmtId="0" fontId="11" fillId="2" borderId="0" xfId="0" applyFont="1" applyFill="1" applyBorder="1"/>
    <xf numFmtId="2" fontId="11" fillId="2" borderId="0" xfId="0" applyNumberFormat="1" applyFont="1" applyFill="1" applyBorder="1"/>
    <xf numFmtId="164" fontId="11" fillId="2" borderId="0" xfId="0" applyNumberFormat="1" applyFont="1" applyFill="1" applyBorder="1"/>
    <xf numFmtId="0" fontId="11" fillId="2" borderId="10" xfId="0" applyFont="1" applyFill="1" applyBorder="1"/>
    <xf numFmtId="0" fontId="11" fillId="2" borderId="11" xfId="0" applyFont="1" applyFill="1" applyBorder="1"/>
    <xf numFmtId="0" fontId="11" fillId="2" borderId="12" xfId="0" applyFont="1" applyFill="1" applyBorder="1"/>
    <xf numFmtId="10" fontId="11" fillId="0" borderId="0" xfId="0" applyNumberFormat="1" applyFont="1" applyFill="1" applyBorder="1" applyAlignment="1" applyProtection="1">
      <alignment horizontal="left" vertical="center" indent="2"/>
    </xf>
    <xf numFmtId="165" fontId="11" fillId="0" borderId="0" xfId="0" applyNumberFormat="1" applyFont="1" applyFill="1" applyBorder="1" applyAlignment="1" applyProtection="1">
      <alignment vertical="center"/>
    </xf>
    <xf numFmtId="164" fontId="11" fillId="2" borderId="18" xfId="0" applyNumberFormat="1" applyFont="1" applyFill="1" applyBorder="1" applyAlignment="1" applyProtection="1">
      <alignment horizontal="right" vertical="center"/>
    </xf>
    <xf numFmtId="2" fontId="11" fillId="2" borderId="0" xfId="0" applyNumberFormat="1" applyFont="1" applyFill="1" applyBorder="1" applyAlignment="1" applyProtection="1">
      <alignment horizontal="right" vertical="center"/>
    </xf>
    <xf numFmtId="1" fontId="11" fillId="2" borderId="0" xfId="0" applyNumberFormat="1" applyFont="1" applyFill="1" applyBorder="1" applyAlignment="1" applyProtection="1">
      <alignment horizontal="right" vertical="center"/>
    </xf>
    <xf numFmtId="164" fontId="11" fillId="0" borderId="0" xfId="0" applyNumberFormat="1" applyFont="1" applyFill="1" applyBorder="1" applyAlignment="1" applyProtection="1">
      <alignment horizontal="left" vertical="center" indent="2"/>
    </xf>
    <xf numFmtId="0" fontId="11" fillId="0" borderId="0" xfId="0" applyNumberFormat="1" applyFont="1" applyFill="1" applyBorder="1" applyAlignment="1" applyProtection="1">
      <alignment horizontal="left" vertical="center"/>
    </xf>
    <xf numFmtId="2" fontId="11" fillId="2" borderId="18" xfId="0" applyNumberFormat="1" applyFont="1" applyFill="1" applyBorder="1" applyAlignment="1" applyProtection="1">
      <alignment horizontal="right" vertical="center"/>
    </xf>
    <xf numFmtId="0" fontId="11" fillId="2" borderId="0" xfId="0" applyNumberFormat="1" applyFont="1" applyFill="1" applyBorder="1" applyAlignment="1" applyProtection="1">
      <alignment horizontal="left" vertical="center"/>
    </xf>
    <xf numFmtId="0" fontId="11" fillId="0" borderId="0" xfId="0" applyFont="1" applyFill="1" applyBorder="1" applyAlignment="1">
      <alignment vertical="top"/>
    </xf>
    <xf numFmtId="0" fontId="11" fillId="2" borderId="0" xfId="0" applyFont="1" applyFill="1" applyBorder="1" applyAlignment="1">
      <alignment vertical="top"/>
    </xf>
    <xf numFmtId="0" fontId="11" fillId="0" borderId="0" xfId="0" applyFont="1" applyFill="1"/>
    <xf numFmtId="9" fontId="29" fillId="2" borderId="0" xfId="0" applyNumberFormat="1" applyFont="1" applyFill="1"/>
    <xf numFmtId="1" fontId="29" fillId="2" borderId="0" xfId="0" applyNumberFormat="1" applyFont="1" applyFill="1"/>
    <xf numFmtId="166" fontId="20" fillId="2" borderId="6" xfId="0" applyNumberFormat="1" applyFont="1" applyFill="1" applyBorder="1"/>
    <xf numFmtId="166" fontId="11" fillId="0" borderId="0" xfId="0" applyNumberFormat="1" applyFont="1" applyFill="1" applyBorder="1"/>
    <xf numFmtId="166" fontId="25" fillId="0" borderId="0" xfId="0" applyNumberFormat="1" applyFont="1" applyFill="1" applyBorder="1"/>
    <xf numFmtId="166" fontId="20" fillId="0" borderId="0" xfId="0" applyNumberFormat="1" applyFont="1" applyFill="1" applyBorder="1"/>
    <xf numFmtId="166" fontId="20" fillId="2" borderId="5" xfId="0" applyNumberFormat="1" applyFont="1" applyFill="1" applyBorder="1"/>
    <xf numFmtId="0" fontId="10" fillId="2" borderId="0" xfId="0" applyFont="1" applyFill="1"/>
    <xf numFmtId="0" fontId="10" fillId="0" borderId="0" xfId="0" applyFont="1" applyFill="1" applyBorder="1"/>
    <xf numFmtId="166" fontId="10" fillId="2" borderId="6" xfId="0" applyNumberFormat="1" applyFont="1" applyFill="1" applyBorder="1"/>
    <xf numFmtId="166" fontId="10" fillId="0" borderId="0" xfId="0" applyNumberFormat="1" applyFont="1" applyFill="1" applyBorder="1"/>
    <xf numFmtId="166" fontId="10" fillId="2" borderId="5" xfId="0" applyNumberFormat="1" applyFont="1" applyFill="1" applyBorder="1"/>
    <xf numFmtId="0" fontId="9" fillId="0" borderId="0" xfId="0" applyFont="1" applyFill="1"/>
    <xf numFmtId="0" fontId="8" fillId="0" borderId="0" xfId="0" applyFont="1" applyFill="1"/>
    <xf numFmtId="0" fontId="32" fillId="0" borderId="0" xfId="0" applyFont="1"/>
    <xf numFmtId="0" fontId="35" fillId="12" borderId="0" xfId="0" applyFont="1" applyFill="1"/>
    <xf numFmtId="0" fontId="35" fillId="12" borderId="6" xfId="0" applyFont="1" applyFill="1" applyBorder="1"/>
    <xf numFmtId="49" fontId="8" fillId="2" borderId="0" xfId="0" applyNumberFormat="1" applyFont="1" applyFill="1"/>
    <xf numFmtId="2" fontId="32" fillId="12" borderId="0" xfId="0" applyNumberFormat="1" applyFont="1" applyFill="1"/>
    <xf numFmtId="166" fontId="32" fillId="12" borderId="18" xfId="0" applyNumberFormat="1" applyFont="1" applyFill="1" applyBorder="1" applyAlignment="1">
      <alignment horizontal="right" vertical="center"/>
    </xf>
    <xf numFmtId="165" fontId="11" fillId="2" borderId="18" xfId="0" applyNumberFormat="1" applyFont="1" applyFill="1" applyBorder="1"/>
    <xf numFmtId="0" fontId="7" fillId="2" borderId="0" xfId="0" applyFont="1" applyFill="1"/>
    <xf numFmtId="0" fontId="36" fillId="12" borderId="0" xfId="0" applyFont="1" applyFill="1"/>
    <xf numFmtId="2" fontId="7" fillId="2" borderId="18" xfId="0" applyNumberFormat="1" applyFont="1" applyFill="1" applyBorder="1" applyAlignment="1" applyProtection="1">
      <alignment horizontal="right" vertical="center"/>
    </xf>
    <xf numFmtId="167" fontId="11" fillId="2" borderId="18" xfId="0" applyNumberFormat="1" applyFont="1" applyFill="1" applyBorder="1" applyAlignment="1" applyProtection="1">
      <alignment horizontal="right" vertical="center"/>
    </xf>
    <xf numFmtId="0" fontId="37" fillId="2" borderId="0" xfId="0" applyFont="1" applyFill="1"/>
    <xf numFmtId="2" fontId="11" fillId="2" borderId="20" xfId="0" applyNumberFormat="1" applyFont="1" applyFill="1" applyBorder="1" applyAlignment="1" applyProtection="1">
      <alignment horizontal="right" vertical="center"/>
    </xf>
    <xf numFmtId="0" fontId="7" fillId="5" borderId="0" xfId="0" applyFont="1" applyFill="1"/>
    <xf numFmtId="164" fontId="11" fillId="0" borderId="18" xfId="0" applyNumberFormat="1" applyFont="1" applyFill="1" applyBorder="1" applyAlignment="1" applyProtection="1">
      <alignment horizontal="right" vertical="center"/>
    </xf>
    <xf numFmtId="0" fontId="32" fillId="5" borderId="0" xfId="0" applyFont="1" applyFill="1"/>
    <xf numFmtId="0" fontId="30" fillId="2" borderId="0" xfId="0" applyFont="1" applyFill="1" applyBorder="1"/>
    <xf numFmtId="166" fontId="19" fillId="2" borderId="0" xfId="0" applyNumberFormat="1" applyFont="1" applyFill="1" applyBorder="1" applyAlignment="1" applyProtection="1">
      <alignment horizontal="right" vertical="center"/>
    </xf>
    <xf numFmtId="49" fontId="7" fillId="2" borderId="0" xfId="0" applyNumberFormat="1" applyFont="1" applyFill="1"/>
    <xf numFmtId="168" fontId="11" fillId="0" borderId="18" xfId="0" applyNumberFormat="1" applyFont="1" applyFill="1" applyBorder="1" applyAlignment="1" applyProtection="1">
      <alignment horizontal="right" vertical="center"/>
    </xf>
    <xf numFmtId="0" fontId="6" fillId="0" borderId="0" xfId="0" applyNumberFormat="1" applyFont="1" applyFill="1" applyBorder="1" applyAlignment="1" applyProtection="1">
      <alignment horizontal="left" vertical="center" indent="2"/>
    </xf>
    <xf numFmtId="0" fontId="6" fillId="0" borderId="0" xfId="0" applyFont="1" applyFill="1" applyBorder="1"/>
    <xf numFmtId="166" fontId="5" fillId="0" borderId="0" xfId="0" applyNumberFormat="1" applyFont="1" applyFill="1" applyBorder="1"/>
    <xf numFmtId="9" fontId="29" fillId="2" borderId="0" xfId="596" applyFont="1" applyFill="1" applyBorder="1"/>
    <xf numFmtId="169" fontId="29" fillId="2" borderId="0" xfId="596" applyNumberFormat="1" applyFont="1" applyFill="1" applyBorder="1"/>
    <xf numFmtId="0" fontId="29" fillId="2" borderId="0" xfId="0" applyFont="1" applyFill="1" applyBorder="1" applyAlignment="1">
      <alignment vertical="top"/>
    </xf>
    <xf numFmtId="0" fontId="29" fillId="2" borderId="0" xfId="0" applyFont="1" applyFill="1" applyAlignment="1">
      <alignment horizontal="left"/>
    </xf>
    <xf numFmtId="0" fontId="4" fillId="2" borderId="0" xfId="0" applyFont="1" applyFill="1"/>
    <xf numFmtId="0" fontId="4" fillId="0" borderId="0" xfId="0" applyFont="1" applyFill="1"/>
    <xf numFmtId="0" fontId="4" fillId="2" borderId="18" xfId="0" applyFont="1" applyFill="1" applyBorder="1"/>
    <xf numFmtId="167" fontId="11" fillId="2" borderId="18" xfId="0" applyNumberFormat="1" applyFont="1" applyFill="1" applyBorder="1"/>
    <xf numFmtId="0" fontId="3" fillId="0" borderId="0" xfId="0" applyFont="1" applyFill="1" applyBorder="1" applyAlignment="1">
      <alignment vertical="center"/>
    </xf>
    <xf numFmtId="0" fontId="25" fillId="0" borderId="0" xfId="0" applyFont="1" applyFill="1" applyBorder="1" applyAlignment="1">
      <alignment vertical="center"/>
    </xf>
    <xf numFmtId="164" fontId="3" fillId="2" borderId="21" xfId="0" applyNumberFormat="1" applyFont="1" applyFill="1" applyBorder="1" applyAlignment="1">
      <alignment vertical="center"/>
    </xf>
    <xf numFmtId="0" fontId="3" fillId="2" borderId="0" xfId="0" applyFont="1" applyFill="1" applyAlignment="1">
      <alignment vertical="center"/>
    </xf>
    <xf numFmtId="0" fontId="3" fillId="2" borderId="18" xfId="0" applyFont="1" applyFill="1" applyBorder="1" applyAlignment="1">
      <alignment vertical="center"/>
    </xf>
    <xf numFmtId="0" fontId="3" fillId="2" borderId="0" xfId="0" applyFont="1" applyFill="1" applyBorder="1" applyAlignment="1">
      <alignment vertical="center"/>
    </xf>
    <xf numFmtId="164" fontId="3" fillId="2" borderId="18" xfId="0" applyNumberFormat="1" applyFont="1" applyFill="1" applyBorder="1" applyAlignment="1">
      <alignment vertical="center"/>
    </xf>
    <xf numFmtId="2" fontId="3" fillId="2" borderId="18" xfId="0" applyNumberFormat="1" applyFont="1" applyFill="1" applyBorder="1" applyAlignment="1">
      <alignment vertical="center"/>
    </xf>
    <xf numFmtId="0" fontId="2" fillId="0" borderId="0" xfId="0" applyFont="1" applyFill="1"/>
    <xf numFmtId="0" fontId="32" fillId="12" borderId="17" xfId="0" applyFont="1" applyFill="1" applyBorder="1" applyAlignment="1">
      <alignment horizontal="left" vertical="top" wrapText="1"/>
    </xf>
    <xf numFmtId="0" fontId="32" fillId="12" borderId="2" xfId="0" applyFont="1" applyFill="1" applyBorder="1" applyAlignment="1">
      <alignment horizontal="left" vertical="top" wrapText="1"/>
    </xf>
    <xf numFmtId="0" fontId="32" fillId="12" borderId="13" xfId="0" applyFont="1" applyFill="1" applyBorder="1" applyAlignment="1">
      <alignment horizontal="left" vertical="top" wrapText="1"/>
    </xf>
    <xf numFmtId="0" fontId="32" fillId="12" borderId="7" xfId="0" applyFont="1" applyFill="1" applyBorder="1" applyAlignment="1">
      <alignment horizontal="left" vertical="top" wrapText="1"/>
    </xf>
    <xf numFmtId="0" fontId="32" fillId="12" borderId="0" xfId="0" applyFont="1" applyFill="1" applyBorder="1" applyAlignment="1">
      <alignment horizontal="left" vertical="top" wrapText="1"/>
    </xf>
    <xf numFmtId="0" fontId="32" fillId="12" borderId="8" xfId="0" applyFont="1" applyFill="1" applyBorder="1" applyAlignment="1">
      <alignment horizontal="left" vertical="top" wrapText="1"/>
    </xf>
    <xf numFmtId="0" fontId="32" fillId="12" borderId="1" xfId="0" applyFont="1" applyFill="1" applyBorder="1" applyAlignment="1">
      <alignment horizontal="left" vertical="top" wrapText="1"/>
    </xf>
    <xf numFmtId="0" fontId="32" fillId="12" borderId="9" xfId="0" applyFont="1" applyFill="1" applyBorder="1" applyAlignment="1">
      <alignment horizontal="left" vertical="top" wrapText="1"/>
    </xf>
    <xf numFmtId="0" fontId="32" fillId="12" borderId="14" xfId="0" applyFont="1" applyFill="1" applyBorder="1" applyAlignment="1">
      <alignment horizontal="left" vertical="top" wrapText="1"/>
    </xf>
    <xf numFmtId="0" fontId="30" fillId="2" borderId="0" xfId="0" applyFont="1" applyFill="1" applyBorder="1" applyAlignment="1">
      <alignment horizontal="center" vertical="top" wrapText="1"/>
    </xf>
  </cellXfs>
  <cellStyles count="597">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7" builtinId="9" hidden="1"/>
    <cellStyle name="Followed Hyperlink" xfId="178"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5" builtinId="9" hidden="1"/>
    <cellStyle name="Followed Hyperlink" xfId="276" builtinId="9" hidden="1"/>
    <cellStyle name="Followed Hyperlink" xfId="277" builtinId="9" hidden="1"/>
    <cellStyle name="Followed Hyperlink" xfId="278" builtinId="9" hidden="1"/>
    <cellStyle name="Followed Hyperlink" xfId="279" builtinId="9" hidden="1"/>
    <cellStyle name="Followed Hyperlink" xfId="280" builtinId="9" hidden="1"/>
    <cellStyle name="Followed Hyperlink" xfId="281" builtinId="9" hidden="1"/>
    <cellStyle name="Followed Hyperlink" xfId="282" builtinId="9" hidden="1"/>
    <cellStyle name="Followed Hyperlink" xfId="283" builtinId="9" hidden="1"/>
    <cellStyle name="Followed Hyperlink" xfId="284" builtinId="9" hidden="1"/>
    <cellStyle name="Followed Hyperlink" xfId="285" builtinId="9" hidden="1"/>
    <cellStyle name="Followed Hyperlink" xfId="286" builtinId="9" hidden="1"/>
    <cellStyle name="Followed Hyperlink" xfId="287" builtinId="9" hidden="1"/>
    <cellStyle name="Followed Hyperlink" xfId="288" builtinId="9" hidden="1"/>
    <cellStyle name="Followed Hyperlink" xfId="289" builtinId="9" hidden="1"/>
    <cellStyle name="Followed Hyperlink" xfId="290" builtinId="9" hidden="1"/>
    <cellStyle name="Followed Hyperlink" xfId="291" builtinId="9" hidden="1"/>
    <cellStyle name="Followed Hyperlink" xfId="292" builtinId="9" hidden="1"/>
    <cellStyle name="Followed Hyperlink" xfId="293" builtinId="9" hidden="1"/>
    <cellStyle name="Followed Hyperlink" xfId="294" builtinId="9" hidden="1"/>
    <cellStyle name="Followed Hyperlink" xfId="295" builtinId="9" hidden="1"/>
    <cellStyle name="Followed Hyperlink" xfId="296" builtinId="9" hidden="1"/>
    <cellStyle name="Followed Hyperlink" xfId="297" builtinId="9" hidden="1"/>
    <cellStyle name="Followed Hyperlink" xfId="298" builtinId="9" hidden="1"/>
    <cellStyle name="Followed Hyperlink" xfId="299" builtinId="9" hidden="1"/>
    <cellStyle name="Followed Hyperlink" xfId="300" builtinId="9" hidden="1"/>
    <cellStyle name="Followed Hyperlink" xfId="301" builtinId="9" hidden="1"/>
    <cellStyle name="Followed Hyperlink" xfId="302" builtinId="9" hidden="1"/>
    <cellStyle name="Followed Hyperlink" xfId="303" builtinId="9" hidden="1"/>
    <cellStyle name="Followed Hyperlink" xfId="304" builtinId="9" hidden="1"/>
    <cellStyle name="Followed Hyperlink" xfId="305" builtinId="9" hidden="1"/>
    <cellStyle name="Followed Hyperlink" xfId="306" builtinId="9" hidden="1"/>
    <cellStyle name="Followed Hyperlink" xfId="307" builtinId="9" hidden="1"/>
    <cellStyle name="Followed Hyperlink" xfId="308" builtinId="9" hidden="1"/>
    <cellStyle name="Followed Hyperlink" xfId="309" builtinId="9" hidden="1"/>
    <cellStyle name="Followed Hyperlink" xfId="310" builtinId="9" hidden="1"/>
    <cellStyle name="Followed Hyperlink" xfId="311" builtinId="9" hidden="1"/>
    <cellStyle name="Followed Hyperlink" xfId="312" builtinId="9" hidden="1"/>
    <cellStyle name="Followed Hyperlink" xfId="313" builtinId="9" hidden="1"/>
    <cellStyle name="Followed Hyperlink" xfId="314" builtinId="9" hidden="1"/>
    <cellStyle name="Followed Hyperlink" xfId="315" builtinId="9" hidden="1"/>
    <cellStyle name="Followed Hyperlink" xfId="316" builtinId="9" hidden="1"/>
    <cellStyle name="Followed Hyperlink" xfId="317" builtinId="9" hidden="1"/>
    <cellStyle name="Followed Hyperlink" xfId="318" builtinId="9" hidden="1"/>
    <cellStyle name="Followed Hyperlink" xfId="319" builtinId="9" hidden="1"/>
    <cellStyle name="Followed Hyperlink" xfId="320" builtinId="9" hidden="1"/>
    <cellStyle name="Followed Hyperlink" xfId="321" builtinId="9" hidden="1"/>
    <cellStyle name="Followed Hyperlink" xfId="322" builtinId="9" hidden="1"/>
    <cellStyle name="Followed Hyperlink" xfId="323" builtinId="9" hidden="1"/>
    <cellStyle name="Followed Hyperlink" xfId="324" builtinId="9" hidden="1"/>
    <cellStyle name="Followed Hyperlink" xfId="325" builtinId="9" hidden="1"/>
    <cellStyle name="Followed Hyperlink" xfId="326" builtinId="9" hidden="1"/>
    <cellStyle name="Followed Hyperlink" xfId="327" builtinId="9" hidden="1"/>
    <cellStyle name="Followed Hyperlink" xfId="328" builtinId="9" hidden="1"/>
    <cellStyle name="Followed Hyperlink" xfId="329" builtinId="9" hidden="1"/>
    <cellStyle name="Followed Hyperlink" xfId="330" builtinId="9" hidden="1"/>
    <cellStyle name="Followed Hyperlink" xfId="331" builtinId="9" hidden="1"/>
    <cellStyle name="Followed Hyperlink" xfId="332" builtinId="9" hidden="1"/>
    <cellStyle name="Followed Hyperlink" xfId="333" builtinId="9" hidden="1"/>
    <cellStyle name="Followed Hyperlink" xfId="334" builtinId="9" hidden="1"/>
    <cellStyle name="Followed Hyperlink" xfId="335" builtinId="9" hidden="1"/>
    <cellStyle name="Followed Hyperlink" xfId="336" builtinId="9" hidden="1"/>
    <cellStyle name="Followed Hyperlink" xfId="337" builtinId="9" hidden="1"/>
    <cellStyle name="Followed Hyperlink" xfId="338" builtinId="9" hidden="1"/>
    <cellStyle name="Followed Hyperlink" xfId="339" builtinId="9" hidden="1"/>
    <cellStyle name="Followed Hyperlink" xfId="340" builtinId="9" hidden="1"/>
    <cellStyle name="Followed Hyperlink" xfId="341" builtinId="9" hidden="1"/>
    <cellStyle name="Followed Hyperlink" xfId="342" builtinId="9" hidden="1"/>
    <cellStyle name="Followed Hyperlink" xfId="343" builtinId="9" hidden="1"/>
    <cellStyle name="Followed Hyperlink" xfId="344" builtinId="9" hidden="1"/>
    <cellStyle name="Followed Hyperlink" xfId="345" builtinId="9" hidden="1"/>
    <cellStyle name="Followed Hyperlink" xfId="346" builtinId="9" hidden="1"/>
    <cellStyle name="Followed Hyperlink" xfId="347" builtinId="9" hidden="1"/>
    <cellStyle name="Followed Hyperlink" xfId="348" builtinId="9" hidden="1"/>
    <cellStyle name="Followed Hyperlink" xfId="349" builtinId="9" hidden="1"/>
    <cellStyle name="Followed Hyperlink" xfId="350" builtinId="9" hidden="1"/>
    <cellStyle name="Followed Hyperlink" xfId="351" builtinId="9" hidden="1"/>
    <cellStyle name="Followed Hyperlink" xfId="352" builtinId="9" hidden="1"/>
    <cellStyle name="Followed Hyperlink" xfId="353" builtinId="9" hidden="1"/>
    <cellStyle name="Followed Hyperlink" xfId="354" builtinId="9" hidden="1"/>
    <cellStyle name="Followed Hyperlink" xfId="355" builtinId="9" hidden="1"/>
    <cellStyle name="Followed Hyperlink" xfId="356" builtinId="9" hidden="1"/>
    <cellStyle name="Followed Hyperlink" xfId="357" builtinId="9" hidden="1"/>
    <cellStyle name="Followed Hyperlink" xfId="358" builtinId="9" hidden="1"/>
    <cellStyle name="Followed Hyperlink" xfId="359" builtinId="9" hidden="1"/>
    <cellStyle name="Followed Hyperlink" xfId="360" builtinId="9" hidden="1"/>
    <cellStyle name="Followed Hyperlink" xfId="361" builtinId="9" hidden="1"/>
    <cellStyle name="Followed Hyperlink" xfId="362" builtinId="9" hidden="1"/>
    <cellStyle name="Followed Hyperlink" xfId="363" builtinId="9" hidden="1"/>
    <cellStyle name="Followed Hyperlink" xfId="364" builtinId="9" hidden="1"/>
    <cellStyle name="Followed Hyperlink" xfId="365" builtinId="9" hidden="1"/>
    <cellStyle name="Followed Hyperlink" xfId="366" builtinId="9" hidden="1"/>
    <cellStyle name="Followed Hyperlink" xfId="367" builtinId="9" hidden="1"/>
    <cellStyle name="Followed Hyperlink" xfId="368" builtinId="9" hidden="1"/>
    <cellStyle name="Followed Hyperlink" xfId="369" builtinId="9" hidden="1"/>
    <cellStyle name="Followed Hyperlink" xfId="370" builtinId="9" hidden="1"/>
    <cellStyle name="Followed Hyperlink" xfId="371" builtinId="9" hidden="1"/>
    <cellStyle name="Followed Hyperlink" xfId="372" builtinId="9" hidden="1"/>
    <cellStyle name="Followed Hyperlink" xfId="373" builtinId="9" hidden="1"/>
    <cellStyle name="Followed Hyperlink" xfId="374" builtinId="9" hidden="1"/>
    <cellStyle name="Followed Hyperlink" xfId="375" builtinId="9" hidden="1"/>
    <cellStyle name="Followed Hyperlink" xfId="376" builtinId="9" hidden="1"/>
    <cellStyle name="Followed Hyperlink" xfId="377" builtinId="9" hidden="1"/>
    <cellStyle name="Followed Hyperlink" xfId="378" builtinId="9" hidden="1"/>
    <cellStyle name="Followed Hyperlink" xfId="379" builtinId="9" hidden="1"/>
    <cellStyle name="Followed Hyperlink" xfId="380" builtinId="9" hidden="1"/>
    <cellStyle name="Followed Hyperlink" xfId="381" builtinId="9" hidden="1"/>
    <cellStyle name="Followed Hyperlink" xfId="382" builtinId="9" hidden="1"/>
    <cellStyle name="Followed Hyperlink" xfId="383" builtinId="9" hidden="1"/>
    <cellStyle name="Followed Hyperlink" xfId="384" builtinId="9" hidden="1"/>
    <cellStyle name="Followed Hyperlink" xfId="385" builtinId="9" hidden="1"/>
    <cellStyle name="Followed Hyperlink" xfId="386" builtinId="9" hidden="1"/>
    <cellStyle name="Followed Hyperlink" xfId="387" builtinId="9" hidden="1"/>
    <cellStyle name="Followed Hyperlink" xfId="388" builtinId="9" hidden="1"/>
    <cellStyle name="Followed Hyperlink" xfId="389" builtinId="9" hidden="1"/>
    <cellStyle name="Followed Hyperlink" xfId="390" builtinId="9" hidden="1"/>
    <cellStyle name="Followed Hyperlink" xfId="391" builtinId="9" hidden="1"/>
    <cellStyle name="Followed Hyperlink" xfId="392" builtinId="9" hidden="1"/>
    <cellStyle name="Followed Hyperlink" xfId="393" builtinId="9" hidden="1"/>
    <cellStyle name="Followed Hyperlink" xfId="394" builtinId="9" hidden="1"/>
    <cellStyle name="Followed Hyperlink" xfId="395" builtinId="9" hidden="1"/>
    <cellStyle name="Followed Hyperlink" xfId="396" builtinId="9" hidden="1"/>
    <cellStyle name="Followed Hyperlink" xfId="397" builtinId="9" hidden="1"/>
    <cellStyle name="Followed Hyperlink" xfId="398" builtinId="9" hidden="1"/>
    <cellStyle name="Followed Hyperlink" xfId="399" builtinId="9" hidden="1"/>
    <cellStyle name="Followed Hyperlink" xfId="400" builtinId="9" hidden="1"/>
    <cellStyle name="Followed Hyperlink" xfId="401" builtinId="9" hidden="1"/>
    <cellStyle name="Followed Hyperlink" xfId="402" builtinId="9" hidden="1"/>
    <cellStyle name="Followed Hyperlink" xfId="403" builtinId="9" hidden="1"/>
    <cellStyle name="Followed Hyperlink" xfId="404" builtinId="9" hidden="1"/>
    <cellStyle name="Followed Hyperlink" xfId="405" builtinId="9" hidden="1"/>
    <cellStyle name="Followed Hyperlink" xfId="406" builtinId="9" hidden="1"/>
    <cellStyle name="Followed Hyperlink" xfId="407" builtinId="9" hidden="1"/>
    <cellStyle name="Followed Hyperlink" xfId="408" builtinId="9" hidden="1"/>
    <cellStyle name="Followed Hyperlink" xfId="409" builtinId="9" hidden="1"/>
    <cellStyle name="Followed Hyperlink" xfId="410" builtinId="9" hidden="1"/>
    <cellStyle name="Followed Hyperlink" xfId="411" builtinId="9" hidden="1"/>
    <cellStyle name="Followed Hyperlink" xfId="412" builtinId="9" hidden="1"/>
    <cellStyle name="Followed Hyperlink" xfId="413" builtinId="9" hidden="1"/>
    <cellStyle name="Followed Hyperlink" xfId="414" builtinId="9" hidden="1"/>
    <cellStyle name="Followed Hyperlink" xfId="415" builtinId="9" hidden="1"/>
    <cellStyle name="Followed Hyperlink" xfId="416" builtinId="9" hidden="1"/>
    <cellStyle name="Followed Hyperlink" xfId="417" builtinId="9" hidden="1"/>
    <cellStyle name="Followed Hyperlink" xfId="418" builtinId="9" hidden="1"/>
    <cellStyle name="Followed Hyperlink" xfId="419" builtinId="9" hidden="1"/>
    <cellStyle name="Followed Hyperlink" xfId="420" builtinId="9" hidden="1"/>
    <cellStyle name="Followed Hyperlink" xfId="421" builtinId="9" hidden="1"/>
    <cellStyle name="Followed Hyperlink" xfId="422" builtinId="9" hidden="1"/>
    <cellStyle name="Followed Hyperlink" xfId="423" builtinId="9" hidden="1"/>
    <cellStyle name="Followed Hyperlink" xfId="424" builtinId="9" hidden="1"/>
    <cellStyle name="Followed Hyperlink" xfId="425" builtinId="9" hidden="1"/>
    <cellStyle name="Followed Hyperlink" xfId="426" builtinId="9" hidden="1"/>
    <cellStyle name="Followed Hyperlink" xfId="427" builtinId="9" hidden="1"/>
    <cellStyle name="Followed Hyperlink" xfId="428" builtinId="9" hidden="1"/>
    <cellStyle name="Followed Hyperlink" xfId="429" builtinId="9" hidden="1"/>
    <cellStyle name="Followed Hyperlink" xfId="430" builtinId="9" hidden="1"/>
    <cellStyle name="Followed Hyperlink" xfId="431" builtinId="9" hidden="1"/>
    <cellStyle name="Followed Hyperlink" xfId="432" builtinId="9" hidden="1"/>
    <cellStyle name="Followed Hyperlink" xfId="433" builtinId="9" hidden="1"/>
    <cellStyle name="Followed Hyperlink" xfId="434" builtinId="9" hidden="1"/>
    <cellStyle name="Followed Hyperlink" xfId="435" builtinId="9" hidden="1"/>
    <cellStyle name="Followed Hyperlink" xfId="436" builtinId="9" hidden="1"/>
    <cellStyle name="Followed Hyperlink" xfId="437" builtinId="9" hidden="1"/>
    <cellStyle name="Followed Hyperlink" xfId="438" builtinId="9" hidden="1"/>
    <cellStyle name="Followed Hyperlink" xfId="439" builtinId="9" hidden="1"/>
    <cellStyle name="Followed Hyperlink" xfId="440" builtinId="9" hidden="1"/>
    <cellStyle name="Followed Hyperlink" xfId="441" builtinId="9" hidden="1"/>
    <cellStyle name="Followed Hyperlink" xfId="442" builtinId="9" hidden="1"/>
    <cellStyle name="Followed Hyperlink" xfId="443" builtinId="9" hidden="1"/>
    <cellStyle name="Followed Hyperlink" xfId="444" builtinId="9" hidden="1"/>
    <cellStyle name="Followed Hyperlink" xfId="445" builtinId="9" hidden="1"/>
    <cellStyle name="Followed Hyperlink" xfId="446" builtinId="9" hidden="1"/>
    <cellStyle name="Followed Hyperlink" xfId="447" builtinId="9" hidden="1"/>
    <cellStyle name="Followed Hyperlink" xfId="448" builtinId="9" hidden="1"/>
    <cellStyle name="Followed Hyperlink" xfId="449" builtinId="9" hidden="1"/>
    <cellStyle name="Followed Hyperlink" xfId="450" builtinId="9" hidden="1"/>
    <cellStyle name="Followed Hyperlink" xfId="451" builtinId="9" hidden="1"/>
    <cellStyle name="Followed Hyperlink" xfId="452" builtinId="9" hidden="1"/>
    <cellStyle name="Followed Hyperlink" xfId="453" builtinId="9" hidden="1"/>
    <cellStyle name="Followed Hyperlink" xfId="454" builtinId="9" hidden="1"/>
    <cellStyle name="Followed Hyperlink" xfId="455" builtinId="9" hidden="1"/>
    <cellStyle name="Followed Hyperlink" xfId="456" builtinId="9" hidden="1"/>
    <cellStyle name="Followed Hyperlink" xfId="457" builtinId="9" hidden="1"/>
    <cellStyle name="Followed Hyperlink" xfId="458" builtinId="9" hidden="1"/>
    <cellStyle name="Followed Hyperlink" xfId="459" builtinId="9" hidden="1"/>
    <cellStyle name="Followed Hyperlink" xfId="460" builtinId="9" hidden="1"/>
    <cellStyle name="Followed Hyperlink" xfId="461" builtinId="9" hidden="1"/>
    <cellStyle name="Followed Hyperlink" xfId="462" builtinId="9" hidden="1"/>
    <cellStyle name="Followed Hyperlink" xfId="463" builtinId="9" hidden="1"/>
    <cellStyle name="Followed Hyperlink" xfId="464" builtinId="9" hidden="1"/>
    <cellStyle name="Followed Hyperlink" xfId="465" builtinId="9" hidden="1"/>
    <cellStyle name="Followed Hyperlink" xfId="466" builtinId="9" hidden="1"/>
    <cellStyle name="Followed Hyperlink" xfId="467" builtinId="9" hidden="1"/>
    <cellStyle name="Followed Hyperlink" xfId="468" builtinId="9" hidden="1"/>
    <cellStyle name="Followed Hyperlink" xfId="469" builtinId="9" hidden="1"/>
    <cellStyle name="Followed Hyperlink" xfId="470" builtinId="9" hidden="1"/>
    <cellStyle name="Followed Hyperlink" xfId="471" builtinId="9" hidden="1"/>
    <cellStyle name="Followed Hyperlink" xfId="472" builtinId="9" hidden="1"/>
    <cellStyle name="Followed Hyperlink" xfId="473" builtinId="9" hidden="1"/>
    <cellStyle name="Followed Hyperlink" xfId="474" builtinId="9" hidden="1"/>
    <cellStyle name="Followed Hyperlink" xfId="475" builtinId="9" hidden="1"/>
    <cellStyle name="Followed Hyperlink" xfId="476" builtinId="9" hidden="1"/>
    <cellStyle name="Followed Hyperlink" xfId="477" builtinId="9" hidden="1"/>
    <cellStyle name="Followed Hyperlink" xfId="478" builtinId="9" hidden="1"/>
    <cellStyle name="Followed Hyperlink" xfId="479" builtinId="9" hidden="1"/>
    <cellStyle name="Followed Hyperlink" xfId="480" builtinId="9" hidden="1"/>
    <cellStyle name="Followed Hyperlink" xfId="481" builtinId="9" hidden="1"/>
    <cellStyle name="Followed Hyperlink" xfId="482" builtinId="9" hidden="1"/>
    <cellStyle name="Followed Hyperlink" xfId="483" builtinId="9" hidden="1"/>
    <cellStyle name="Followed Hyperlink" xfId="484" builtinId="9" hidden="1"/>
    <cellStyle name="Followed Hyperlink" xfId="485" builtinId="9" hidden="1"/>
    <cellStyle name="Followed Hyperlink" xfId="486" builtinId="9" hidden="1"/>
    <cellStyle name="Followed Hyperlink" xfId="487" builtinId="9" hidden="1"/>
    <cellStyle name="Followed Hyperlink" xfId="488" builtinId="9" hidden="1"/>
    <cellStyle name="Followed Hyperlink" xfId="489" builtinId="9" hidden="1"/>
    <cellStyle name="Followed Hyperlink" xfId="490" builtinId="9" hidden="1"/>
    <cellStyle name="Followed Hyperlink" xfId="491" builtinId="9" hidden="1"/>
    <cellStyle name="Followed Hyperlink" xfId="492" builtinId="9" hidden="1"/>
    <cellStyle name="Followed Hyperlink" xfId="493" builtinId="9" hidden="1"/>
    <cellStyle name="Followed Hyperlink" xfId="494" builtinId="9" hidden="1"/>
    <cellStyle name="Followed Hyperlink" xfId="495" builtinId="9" hidden="1"/>
    <cellStyle name="Followed Hyperlink" xfId="496" builtinId="9" hidden="1"/>
    <cellStyle name="Followed Hyperlink" xfId="497" builtinId="9" hidden="1"/>
    <cellStyle name="Followed Hyperlink" xfId="498" builtinId="9" hidden="1"/>
    <cellStyle name="Followed Hyperlink" xfId="499" builtinId="9" hidden="1"/>
    <cellStyle name="Followed Hyperlink" xfId="500" builtinId="9" hidden="1"/>
    <cellStyle name="Followed Hyperlink" xfId="501" builtinId="9" hidden="1"/>
    <cellStyle name="Followed Hyperlink" xfId="502" builtinId="9" hidden="1"/>
    <cellStyle name="Followed Hyperlink" xfId="503" builtinId="9" hidden="1"/>
    <cellStyle name="Followed Hyperlink" xfId="504" builtinId="9" hidden="1"/>
    <cellStyle name="Followed Hyperlink" xfId="505" builtinId="9" hidden="1"/>
    <cellStyle name="Followed Hyperlink" xfId="506" builtinId="9" hidden="1"/>
    <cellStyle name="Followed Hyperlink" xfId="507" builtinId="9" hidden="1"/>
    <cellStyle name="Followed Hyperlink" xfId="508" builtinId="9" hidden="1"/>
    <cellStyle name="Followed Hyperlink" xfId="509" builtinId="9" hidden="1"/>
    <cellStyle name="Followed Hyperlink" xfId="510" builtinId="9" hidden="1"/>
    <cellStyle name="Followed Hyperlink" xfId="511" builtinId="9" hidden="1"/>
    <cellStyle name="Followed Hyperlink" xfId="512" builtinId="9" hidden="1"/>
    <cellStyle name="Followed Hyperlink" xfId="513" builtinId="9" hidden="1"/>
    <cellStyle name="Followed Hyperlink" xfId="514" builtinId="9" hidden="1"/>
    <cellStyle name="Followed Hyperlink" xfId="515" builtinId="9" hidden="1"/>
    <cellStyle name="Followed Hyperlink" xfId="516" builtinId="9" hidden="1"/>
    <cellStyle name="Followed Hyperlink" xfId="517" builtinId="9" hidden="1"/>
    <cellStyle name="Followed Hyperlink" xfId="518" builtinId="9" hidden="1"/>
    <cellStyle name="Followed Hyperlink" xfId="519" builtinId="9" hidden="1"/>
    <cellStyle name="Followed Hyperlink" xfId="520" builtinId="9" hidden="1"/>
    <cellStyle name="Followed Hyperlink" xfId="521" builtinId="9" hidden="1"/>
    <cellStyle name="Followed Hyperlink" xfId="522" builtinId="9" hidden="1"/>
    <cellStyle name="Followed Hyperlink" xfId="523" builtinId="9" hidden="1"/>
    <cellStyle name="Followed Hyperlink" xfId="524" builtinId="9" hidden="1"/>
    <cellStyle name="Followed Hyperlink" xfId="525" builtinId="9" hidden="1"/>
    <cellStyle name="Followed Hyperlink" xfId="526" builtinId="9" hidden="1"/>
    <cellStyle name="Followed Hyperlink" xfId="527" builtinId="9" hidden="1"/>
    <cellStyle name="Followed Hyperlink" xfId="528" builtinId="9" hidden="1"/>
    <cellStyle name="Followed Hyperlink" xfId="529" builtinId="9" hidden="1"/>
    <cellStyle name="Followed Hyperlink" xfId="530" builtinId="9" hidden="1"/>
    <cellStyle name="Followed Hyperlink" xfId="531" builtinId="9" hidden="1"/>
    <cellStyle name="Followed Hyperlink" xfId="532" builtinId="9" hidden="1"/>
    <cellStyle name="Followed Hyperlink" xfId="533" builtinId="9" hidden="1"/>
    <cellStyle name="Followed Hyperlink" xfId="534" builtinId="9" hidden="1"/>
    <cellStyle name="Followed Hyperlink" xfId="535" builtinId="9" hidden="1"/>
    <cellStyle name="Followed Hyperlink" xfId="536" builtinId="9" hidden="1"/>
    <cellStyle name="Followed Hyperlink" xfId="537" builtinId="9" hidden="1"/>
    <cellStyle name="Followed Hyperlink" xfId="538" builtinId="9" hidden="1"/>
    <cellStyle name="Followed Hyperlink" xfId="539" builtinId="9" hidden="1"/>
    <cellStyle name="Followed Hyperlink" xfId="540" builtinId="9" hidden="1"/>
    <cellStyle name="Followed Hyperlink" xfId="541" builtinId="9" hidden="1"/>
    <cellStyle name="Followed Hyperlink" xfId="542" builtinId="9" hidden="1"/>
    <cellStyle name="Followed Hyperlink" xfId="543" builtinId="9" hidden="1"/>
    <cellStyle name="Followed Hyperlink" xfId="544" builtinId="9" hidden="1"/>
    <cellStyle name="Followed Hyperlink" xfId="545" builtinId="9" hidden="1"/>
    <cellStyle name="Followed Hyperlink" xfId="546" builtinId="9" hidden="1"/>
    <cellStyle name="Followed Hyperlink" xfId="547" builtinId="9" hidden="1"/>
    <cellStyle name="Followed Hyperlink" xfId="548" builtinId="9" hidden="1"/>
    <cellStyle name="Followed Hyperlink" xfId="549" builtinId="9" hidden="1"/>
    <cellStyle name="Followed Hyperlink" xfId="550" builtinId="9" hidden="1"/>
    <cellStyle name="Followed Hyperlink" xfId="551" builtinId="9" hidden="1"/>
    <cellStyle name="Followed Hyperlink" xfId="552" builtinId="9" hidden="1"/>
    <cellStyle name="Followed Hyperlink" xfId="553" builtinId="9" hidden="1"/>
    <cellStyle name="Followed Hyperlink" xfId="554" builtinId="9" hidden="1"/>
    <cellStyle name="Followed Hyperlink" xfId="555" builtinId="9" hidden="1"/>
    <cellStyle name="Followed Hyperlink" xfId="556" builtinId="9" hidden="1"/>
    <cellStyle name="Followed Hyperlink" xfId="557" builtinId="9" hidden="1"/>
    <cellStyle name="Followed Hyperlink" xfId="558" builtinId="9" hidden="1"/>
    <cellStyle name="Followed Hyperlink" xfId="559" builtinId="9" hidden="1"/>
    <cellStyle name="Followed Hyperlink" xfId="560" builtinId="9" hidden="1"/>
    <cellStyle name="Followed Hyperlink" xfId="561" builtinId="9" hidden="1"/>
    <cellStyle name="Followed Hyperlink" xfId="562" builtinId="9" hidden="1"/>
    <cellStyle name="Followed Hyperlink" xfId="563" builtinId="9" hidden="1"/>
    <cellStyle name="Followed Hyperlink" xfId="564" builtinId="9" hidden="1"/>
    <cellStyle name="Followed Hyperlink" xfId="565" builtinId="9" hidden="1"/>
    <cellStyle name="Followed Hyperlink" xfId="566" builtinId="9" hidden="1"/>
    <cellStyle name="Followed Hyperlink" xfId="567" builtinId="9" hidden="1"/>
    <cellStyle name="Followed Hyperlink" xfId="568" builtinId="9" hidden="1"/>
    <cellStyle name="Followed Hyperlink" xfId="569" builtinId="9" hidden="1"/>
    <cellStyle name="Followed Hyperlink" xfId="570" builtinId="9" hidden="1"/>
    <cellStyle name="Followed Hyperlink" xfId="571" builtinId="9" hidden="1"/>
    <cellStyle name="Followed Hyperlink" xfId="572" builtinId="9" hidden="1"/>
    <cellStyle name="Followed Hyperlink" xfId="573" builtinId="9" hidden="1"/>
    <cellStyle name="Followed Hyperlink" xfId="574" builtinId="9" hidden="1"/>
    <cellStyle name="Followed Hyperlink" xfId="575" builtinId="9" hidden="1"/>
    <cellStyle name="Followed Hyperlink" xfId="576" builtinId="9" hidden="1"/>
    <cellStyle name="Followed Hyperlink" xfId="577" builtinId="9" hidden="1"/>
    <cellStyle name="Followed Hyperlink" xfId="578" builtinId="9" hidden="1"/>
    <cellStyle name="Followed Hyperlink" xfId="579" builtinId="9" hidden="1"/>
    <cellStyle name="Followed Hyperlink" xfId="580" builtinId="9" hidden="1"/>
    <cellStyle name="Followed Hyperlink" xfId="581" builtinId="9" hidden="1"/>
    <cellStyle name="Followed Hyperlink" xfId="582" builtinId="9" hidden="1"/>
    <cellStyle name="Followed Hyperlink" xfId="583" builtinId="9" hidden="1"/>
    <cellStyle name="Followed Hyperlink" xfId="584" builtinId="9" hidden="1"/>
    <cellStyle name="Followed Hyperlink" xfId="585" builtinId="9" hidden="1"/>
    <cellStyle name="Followed Hyperlink" xfId="586" builtinId="9" hidden="1"/>
    <cellStyle name="Followed Hyperlink" xfId="587" builtinId="9" hidden="1"/>
    <cellStyle name="Followed Hyperlink" xfId="588" builtinId="9" hidden="1"/>
    <cellStyle name="Followed Hyperlink" xfId="589" builtinId="9" hidden="1"/>
    <cellStyle name="Followed Hyperlink" xfId="590" builtinId="9" hidden="1"/>
    <cellStyle name="Followed Hyperlink" xfId="591" builtinId="9" hidden="1"/>
    <cellStyle name="Followed Hyperlink" xfId="592" builtinId="9" hidden="1"/>
    <cellStyle name="Followed Hyperlink" xfId="593" builtinId="9" hidden="1"/>
    <cellStyle name="Followed Hyperlink" xfId="594" builtinId="9" hidden="1"/>
    <cellStyle name="Followed Hyperlink" xfId="595"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Normal" xfId="0" builtinId="0"/>
    <cellStyle name="Normal 2" xfId="274" xr:uid="{00000000-0005-0000-0000-000054020000}"/>
    <cellStyle name="Percent" xfId="596" builtinId="5"/>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externalLink" Target="externalLinks/externalLink3.xml"/><Relationship Id="rId3" Type="http://schemas.openxmlformats.org/officeDocument/2006/relationships/worksheet" Target="worksheets/sheet3.xml"/><Relationship Id="rId7" Type="http://schemas.openxmlformats.org/officeDocument/2006/relationships/externalLink" Target="externalLinks/externalLink2.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tiff"/><Relationship Id="rId3" Type="http://schemas.openxmlformats.org/officeDocument/2006/relationships/image" Target="../media/image3.tiff"/><Relationship Id="rId7" Type="http://schemas.openxmlformats.org/officeDocument/2006/relationships/image" Target="../media/image7.tiff"/><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tiff"/><Relationship Id="rId5" Type="http://schemas.openxmlformats.org/officeDocument/2006/relationships/image" Target="../media/image5.tiff"/><Relationship Id="rId4" Type="http://schemas.openxmlformats.org/officeDocument/2006/relationships/image" Target="../media/image4.tiff"/></Relationships>
</file>

<file path=xl/drawings/drawing1.xml><?xml version="1.0" encoding="utf-8"?>
<xdr:wsDr xmlns:xdr="http://schemas.openxmlformats.org/drawingml/2006/spreadsheetDrawing" xmlns:a="http://schemas.openxmlformats.org/drawingml/2006/main">
  <xdr:twoCellAnchor editAs="oneCell">
    <xdr:from>
      <xdr:col>20</xdr:col>
      <xdr:colOff>127000</xdr:colOff>
      <xdr:row>131</xdr:row>
      <xdr:rowOff>177800</xdr:rowOff>
    </xdr:from>
    <xdr:to>
      <xdr:col>33</xdr:col>
      <xdr:colOff>76200</xdr:colOff>
      <xdr:row>189</xdr:row>
      <xdr:rowOff>190500</xdr:rowOff>
    </xdr:to>
    <xdr:pic>
      <xdr:nvPicPr>
        <xdr:cNvPr id="8" name="Picture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1"/>
        <a:stretch>
          <a:fillRect/>
        </a:stretch>
      </xdr:blipFill>
      <xdr:spPr>
        <a:xfrm>
          <a:off x="18338800" y="27292300"/>
          <a:ext cx="10515600" cy="11798300"/>
        </a:xfrm>
        <a:prstGeom prst="rect">
          <a:avLst/>
        </a:prstGeom>
      </xdr:spPr>
    </xdr:pic>
    <xdr:clientData/>
  </xdr:twoCellAnchor>
  <xdr:twoCellAnchor editAs="oneCell">
    <xdr:from>
      <xdr:col>11</xdr:col>
      <xdr:colOff>393700</xdr:colOff>
      <xdr:row>124</xdr:row>
      <xdr:rowOff>152400</xdr:rowOff>
    </xdr:from>
    <xdr:to>
      <xdr:col>19</xdr:col>
      <xdr:colOff>76200</xdr:colOff>
      <xdr:row>132</xdr:row>
      <xdr:rowOff>12700</xdr:rowOff>
    </xdr:to>
    <xdr:pic>
      <xdr:nvPicPr>
        <xdr:cNvPr id="2" name="Pictur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2"/>
        <a:stretch>
          <a:fillRect/>
        </a:stretch>
      </xdr:blipFill>
      <xdr:spPr>
        <a:xfrm>
          <a:off x="11557000" y="25844500"/>
          <a:ext cx="5918200" cy="1485900"/>
        </a:xfrm>
        <a:prstGeom prst="rect">
          <a:avLst/>
        </a:prstGeom>
      </xdr:spPr>
    </xdr:pic>
    <xdr:clientData/>
  </xdr:twoCellAnchor>
  <xdr:oneCellAnchor>
    <xdr:from>
      <xdr:col>2</xdr:col>
      <xdr:colOff>0</xdr:colOff>
      <xdr:row>4</xdr:row>
      <xdr:rowOff>25400</xdr:rowOff>
    </xdr:from>
    <xdr:ext cx="3632200" cy="436786"/>
    <xdr:sp macro="" textlink="">
      <xdr:nvSpPr>
        <xdr:cNvPr id="18" name="TextBox 17">
          <a:extLst>
            <a:ext uri="{FF2B5EF4-FFF2-40B4-BE49-F238E27FC236}">
              <a16:creationId xmlns:a16="http://schemas.microsoft.com/office/drawing/2014/main" id="{4E23C928-4600-1249-A6EE-18F3F937F611}"/>
            </a:ext>
          </a:extLst>
        </xdr:cNvPr>
        <xdr:cNvSpPr txBox="1"/>
      </xdr:nvSpPr>
      <xdr:spPr>
        <a:xfrm>
          <a:off x="533400" y="850900"/>
          <a:ext cx="3632200" cy="436786"/>
        </a:xfrm>
        <a:prstGeom prst="rect">
          <a:avLst/>
        </a:prstGeom>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spAutoFit/>
        </a:bodyPr>
        <a:lstStyle/>
        <a:p>
          <a:r>
            <a:rPr lang="en-US" sz="1100"/>
            <a:t>This electrolysis plant is based on a 10 MW alkaline electrolyser.</a:t>
          </a:r>
        </a:p>
      </xdr:txBody>
    </xdr:sp>
    <xdr:clientData/>
  </xdr:oneCellAnchor>
  <xdr:twoCellAnchor editAs="oneCell">
    <xdr:from>
      <xdr:col>10</xdr:col>
      <xdr:colOff>571500</xdr:colOff>
      <xdr:row>3</xdr:row>
      <xdr:rowOff>76200</xdr:rowOff>
    </xdr:from>
    <xdr:to>
      <xdr:col>30</xdr:col>
      <xdr:colOff>685800</xdr:colOff>
      <xdr:row>22</xdr:row>
      <xdr:rowOff>76200</xdr:rowOff>
    </xdr:to>
    <xdr:pic>
      <xdr:nvPicPr>
        <xdr:cNvPr id="5" name="Picture 4">
          <a:extLst>
            <a:ext uri="{FF2B5EF4-FFF2-40B4-BE49-F238E27FC236}">
              <a16:creationId xmlns:a16="http://schemas.microsoft.com/office/drawing/2014/main" id="{571E0A67-603E-5C43-A977-7EC7498A698A}"/>
            </a:ext>
          </a:extLst>
        </xdr:cNvPr>
        <xdr:cNvPicPr>
          <a:picLocks noChangeAspect="1"/>
        </xdr:cNvPicPr>
      </xdr:nvPicPr>
      <xdr:blipFill>
        <a:blip xmlns:r="http://schemas.openxmlformats.org/officeDocument/2006/relationships" r:embed="rId3"/>
        <a:stretch>
          <a:fillRect/>
        </a:stretch>
      </xdr:blipFill>
      <xdr:spPr>
        <a:xfrm>
          <a:off x="7302500" y="698500"/>
          <a:ext cx="16103600" cy="3860800"/>
        </a:xfrm>
        <a:prstGeom prst="rect">
          <a:avLst/>
        </a:prstGeom>
      </xdr:spPr>
    </xdr:pic>
    <xdr:clientData/>
  </xdr:twoCellAnchor>
  <xdr:twoCellAnchor editAs="oneCell">
    <xdr:from>
      <xdr:col>10</xdr:col>
      <xdr:colOff>711200</xdr:colOff>
      <xdr:row>22</xdr:row>
      <xdr:rowOff>101600</xdr:rowOff>
    </xdr:from>
    <xdr:to>
      <xdr:col>21</xdr:col>
      <xdr:colOff>342900</xdr:colOff>
      <xdr:row>45</xdr:row>
      <xdr:rowOff>88900</xdr:rowOff>
    </xdr:to>
    <xdr:pic>
      <xdr:nvPicPr>
        <xdr:cNvPr id="19" name="Picture 18">
          <a:extLst>
            <a:ext uri="{FF2B5EF4-FFF2-40B4-BE49-F238E27FC236}">
              <a16:creationId xmlns:a16="http://schemas.microsoft.com/office/drawing/2014/main" id="{A3E0BF5B-B386-AA49-B086-B2DB503EF3AB}"/>
            </a:ext>
          </a:extLst>
        </xdr:cNvPr>
        <xdr:cNvPicPr>
          <a:picLocks noChangeAspect="1"/>
        </xdr:cNvPicPr>
      </xdr:nvPicPr>
      <xdr:blipFill>
        <a:blip xmlns:r="http://schemas.openxmlformats.org/officeDocument/2006/relationships" r:embed="rId4"/>
        <a:stretch>
          <a:fillRect/>
        </a:stretch>
      </xdr:blipFill>
      <xdr:spPr>
        <a:xfrm>
          <a:off x="7632700" y="4584700"/>
          <a:ext cx="8305800" cy="5143500"/>
        </a:xfrm>
        <a:prstGeom prst="rect">
          <a:avLst/>
        </a:prstGeom>
      </xdr:spPr>
    </xdr:pic>
    <xdr:clientData/>
  </xdr:twoCellAnchor>
  <xdr:twoCellAnchor editAs="oneCell">
    <xdr:from>
      <xdr:col>10</xdr:col>
      <xdr:colOff>673100</xdr:colOff>
      <xdr:row>45</xdr:row>
      <xdr:rowOff>114300</xdr:rowOff>
    </xdr:from>
    <xdr:to>
      <xdr:col>21</xdr:col>
      <xdr:colOff>254000</xdr:colOff>
      <xdr:row>55</xdr:row>
      <xdr:rowOff>38100</xdr:rowOff>
    </xdr:to>
    <xdr:pic>
      <xdr:nvPicPr>
        <xdr:cNvPr id="20" name="Picture 19">
          <a:extLst>
            <a:ext uri="{FF2B5EF4-FFF2-40B4-BE49-F238E27FC236}">
              <a16:creationId xmlns:a16="http://schemas.microsoft.com/office/drawing/2014/main" id="{82A4E14A-7E44-4C40-BDA7-975F2587D17E}"/>
            </a:ext>
          </a:extLst>
        </xdr:cNvPr>
        <xdr:cNvPicPr>
          <a:picLocks noChangeAspect="1"/>
        </xdr:cNvPicPr>
      </xdr:nvPicPr>
      <xdr:blipFill>
        <a:blip xmlns:r="http://schemas.openxmlformats.org/officeDocument/2006/relationships" r:embed="rId5"/>
        <a:stretch>
          <a:fillRect/>
        </a:stretch>
      </xdr:blipFill>
      <xdr:spPr>
        <a:xfrm>
          <a:off x="11023600" y="9753600"/>
          <a:ext cx="8255000" cy="1955800"/>
        </a:xfrm>
        <a:prstGeom prst="rect">
          <a:avLst/>
        </a:prstGeom>
      </xdr:spPr>
    </xdr:pic>
    <xdr:clientData/>
  </xdr:twoCellAnchor>
  <xdr:twoCellAnchor editAs="oneCell">
    <xdr:from>
      <xdr:col>22</xdr:col>
      <xdr:colOff>129300</xdr:colOff>
      <xdr:row>24</xdr:row>
      <xdr:rowOff>127000</xdr:rowOff>
    </xdr:from>
    <xdr:to>
      <xdr:col>35</xdr:col>
      <xdr:colOff>762000</xdr:colOff>
      <xdr:row>55</xdr:row>
      <xdr:rowOff>177800</xdr:rowOff>
    </xdr:to>
    <xdr:pic>
      <xdr:nvPicPr>
        <xdr:cNvPr id="21" name="Picture 20">
          <a:extLst>
            <a:ext uri="{FF2B5EF4-FFF2-40B4-BE49-F238E27FC236}">
              <a16:creationId xmlns:a16="http://schemas.microsoft.com/office/drawing/2014/main" id="{3082A83C-C9F1-8D42-AEB0-DA864FA70562}"/>
            </a:ext>
          </a:extLst>
        </xdr:cNvPr>
        <xdr:cNvPicPr>
          <a:picLocks noChangeAspect="1"/>
        </xdr:cNvPicPr>
      </xdr:nvPicPr>
      <xdr:blipFill>
        <a:blip xmlns:r="http://schemas.openxmlformats.org/officeDocument/2006/relationships" r:embed="rId6"/>
        <a:stretch>
          <a:fillRect/>
        </a:stretch>
      </xdr:blipFill>
      <xdr:spPr>
        <a:xfrm>
          <a:off x="19966700" y="5016500"/>
          <a:ext cx="11199100" cy="6832600"/>
        </a:xfrm>
        <a:prstGeom prst="rect">
          <a:avLst/>
        </a:prstGeom>
      </xdr:spPr>
    </xdr:pic>
    <xdr:clientData/>
  </xdr:twoCellAnchor>
  <xdr:oneCellAnchor>
    <xdr:from>
      <xdr:col>6</xdr:col>
      <xdr:colOff>406400</xdr:colOff>
      <xdr:row>2</xdr:row>
      <xdr:rowOff>12700</xdr:rowOff>
    </xdr:from>
    <xdr:ext cx="3632200" cy="1104900"/>
    <xdr:sp macro="" textlink="">
      <xdr:nvSpPr>
        <xdr:cNvPr id="22" name="TextBox 21">
          <a:extLst>
            <a:ext uri="{FF2B5EF4-FFF2-40B4-BE49-F238E27FC236}">
              <a16:creationId xmlns:a16="http://schemas.microsoft.com/office/drawing/2014/main" id="{3C047EFD-4EA2-AA49-B2A0-7457DD84A204}"/>
            </a:ext>
          </a:extLst>
        </xdr:cNvPr>
        <xdr:cNvSpPr txBox="1"/>
      </xdr:nvSpPr>
      <xdr:spPr>
        <a:xfrm>
          <a:off x="6870700" y="431800"/>
          <a:ext cx="3632200" cy="1104900"/>
        </a:xfrm>
        <a:prstGeom prst="rect">
          <a:avLst/>
        </a:prstGeom>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noAutofit/>
        </a:bodyPr>
        <a:lstStyle/>
        <a:p>
          <a:r>
            <a:rPr lang="en-US" sz="1100"/>
            <a:t>Alkaline electrolysis as of now has larger capacities,</a:t>
          </a:r>
          <a:r>
            <a:rPr lang="en-US" sz="1100" baseline="0"/>
            <a:t> higher efficiencies and is cheaper than PEM electrolysis. In the future, however, since it is easier to upscale and more progress is to be made, PEM electrolysis will probably be the preferred option. We model an alkaline electrolyzer.</a:t>
          </a:r>
          <a:endParaRPr lang="en-US" sz="1100"/>
        </a:p>
      </xdr:txBody>
    </xdr:sp>
    <xdr:clientData/>
  </xdr:oneCellAnchor>
  <xdr:twoCellAnchor editAs="oneCell">
    <xdr:from>
      <xdr:col>11</xdr:col>
      <xdr:colOff>508000</xdr:colOff>
      <xdr:row>91</xdr:row>
      <xdr:rowOff>88900</xdr:rowOff>
    </xdr:from>
    <xdr:to>
      <xdr:col>20</xdr:col>
      <xdr:colOff>190500</xdr:colOff>
      <xdr:row>123</xdr:row>
      <xdr:rowOff>37748</xdr:rowOff>
    </xdr:to>
    <xdr:pic>
      <xdr:nvPicPr>
        <xdr:cNvPr id="23" name="Picture 22">
          <a:extLst>
            <a:ext uri="{FF2B5EF4-FFF2-40B4-BE49-F238E27FC236}">
              <a16:creationId xmlns:a16="http://schemas.microsoft.com/office/drawing/2014/main" id="{D0ACEAF8-FEBD-D048-A716-83D121E702E8}"/>
            </a:ext>
          </a:extLst>
        </xdr:cNvPr>
        <xdr:cNvPicPr>
          <a:picLocks noChangeAspect="1"/>
        </xdr:cNvPicPr>
      </xdr:nvPicPr>
      <xdr:blipFill>
        <a:blip xmlns:r="http://schemas.openxmlformats.org/officeDocument/2006/relationships" r:embed="rId7"/>
        <a:stretch>
          <a:fillRect/>
        </a:stretch>
      </xdr:blipFill>
      <xdr:spPr>
        <a:xfrm>
          <a:off x="11671300" y="19075400"/>
          <a:ext cx="6731000" cy="6451248"/>
        </a:xfrm>
        <a:prstGeom prst="rect">
          <a:avLst/>
        </a:prstGeom>
      </xdr:spPr>
    </xdr:pic>
    <xdr:clientData/>
  </xdr:twoCellAnchor>
  <xdr:twoCellAnchor editAs="oneCell">
    <xdr:from>
      <xdr:col>11</xdr:col>
      <xdr:colOff>124408</xdr:colOff>
      <xdr:row>55</xdr:row>
      <xdr:rowOff>101600</xdr:rowOff>
    </xdr:from>
    <xdr:to>
      <xdr:col>21</xdr:col>
      <xdr:colOff>383300</xdr:colOff>
      <xdr:row>59</xdr:row>
      <xdr:rowOff>38100</xdr:rowOff>
    </xdr:to>
    <xdr:pic>
      <xdr:nvPicPr>
        <xdr:cNvPr id="24" name="Picture 23">
          <a:extLst>
            <a:ext uri="{FF2B5EF4-FFF2-40B4-BE49-F238E27FC236}">
              <a16:creationId xmlns:a16="http://schemas.microsoft.com/office/drawing/2014/main" id="{B1B6D86E-BBA6-6B49-A429-484DF3272AAC}"/>
            </a:ext>
          </a:extLst>
        </xdr:cNvPr>
        <xdr:cNvPicPr>
          <a:picLocks noChangeAspect="1"/>
        </xdr:cNvPicPr>
      </xdr:nvPicPr>
      <xdr:blipFill>
        <a:blip xmlns:r="http://schemas.openxmlformats.org/officeDocument/2006/relationships" r:embed="rId8"/>
        <a:stretch>
          <a:fillRect/>
        </a:stretch>
      </xdr:blipFill>
      <xdr:spPr>
        <a:xfrm>
          <a:off x="11287708" y="11772900"/>
          <a:ext cx="8120192" cy="7493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dorinevandervlies/Projects/etdataset/nodes_source_analyses/energy/6_residences_analysis.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Users/robterwel/Downloads/01D_Current_Central_Hydrogen_Production_via_Biomass_Gasification_version_3.1.xlsm"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Users/robterwel/Downloads/01D_Current_Central_Hydrogen_Production_from_Natural_Gas_without_CO2_Sequestration_version_3.1.xlsm"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itle"/>
      <sheetName val="Description"/>
      <sheetName val="ProcessFlow"/>
      <sheetName val="Input_Sheet_Template"/>
      <sheetName val="Replacement Costs"/>
      <sheetName val="Capital Costs"/>
      <sheetName val="Plant Scaling"/>
      <sheetName val="Carbon Sequestration"/>
      <sheetName val="Results"/>
      <sheetName val="Tornado Charts"/>
      <sheetName val="Cash Flow Analysis"/>
      <sheetName val="Energy Feed &amp; Utility Prices"/>
      <sheetName val="Non-Energy Material Prices"/>
      <sheetName val="AEO Data"/>
      <sheetName val="HyARC Physical Property Data"/>
      <sheetName val="Debt Financing Calculations"/>
      <sheetName val="Depreciation"/>
      <sheetName val="Constants and Conversions"/>
      <sheetName val="Lists"/>
      <sheetName val="ProcessFlow - blank"/>
      <sheetName val="Description - blank"/>
      <sheetName val="Title - blank"/>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ow r="48">
          <cell r="H48">
            <v>1</v>
          </cell>
        </row>
      </sheetData>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itle"/>
      <sheetName val="Description"/>
      <sheetName val="ProcessFlow"/>
      <sheetName val="Input_Sheet_Template"/>
      <sheetName val="Replacement Costs"/>
      <sheetName val="Capital Costs"/>
      <sheetName val="Plant Scaling"/>
      <sheetName val="Carbon Sequestration"/>
      <sheetName val="Results"/>
      <sheetName val="Tornado Charts"/>
      <sheetName val="Cash Flow Analysis"/>
      <sheetName val="Energy Feed &amp; Utility Prices"/>
      <sheetName val="Non-Energy Material Prices"/>
      <sheetName val="AEO Data"/>
      <sheetName val="HyARC Physical Property Data"/>
      <sheetName val="Debt Financing Calculations"/>
      <sheetName val="Depreciation"/>
      <sheetName val="Constants and Conversions"/>
      <sheetName val="Lists"/>
      <sheetName val="ProcessFlow - blank"/>
      <sheetName val="Description - blank"/>
      <sheetName val="Title - blank"/>
    </sheetNames>
    <sheetDataSet>
      <sheetData sheetId="0"/>
      <sheetData sheetId="1"/>
      <sheetData sheetId="2"/>
      <sheetData sheetId="3"/>
      <sheetData sheetId="4"/>
      <sheetData sheetId="5"/>
      <sheetData sheetId="6"/>
      <sheetData sheetId="7"/>
      <sheetData sheetId="8"/>
      <sheetData sheetId="9">
        <row r="48">
          <cell r="I48">
            <v>1</v>
          </cell>
        </row>
      </sheetData>
      <sheetData sheetId="10"/>
      <sheetData sheetId="11"/>
      <sheetData sheetId="12"/>
      <sheetData sheetId="13"/>
      <sheetData sheetId="14"/>
      <sheetData sheetId="15"/>
      <sheetData sheetId="16"/>
      <sheetData sheetId="17"/>
      <sheetData sheetId="18"/>
      <sheetData sheetId="19"/>
      <sheetData sheetId="20"/>
      <sheetData sheetId="2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tabColor theme="0"/>
  </sheetPr>
  <dimension ref="A1:C23"/>
  <sheetViews>
    <sheetView workbookViewId="0">
      <selection activeCell="C5" sqref="C5"/>
    </sheetView>
  </sheetViews>
  <sheetFormatPr baseColWidth="10" defaultColWidth="10.6640625" defaultRowHeight="16"/>
  <cols>
    <col min="1" max="1" width="3.5" style="31" customWidth="1"/>
    <col min="2" max="2" width="11.5" style="22" customWidth="1"/>
    <col min="3" max="3" width="38.5" style="22" customWidth="1"/>
    <col min="4" max="16384" width="10.6640625" style="22"/>
  </cols>
  <sheetData>
    <row r="1" spans="1:3" s="29" customFormat="1">
      <c r="A1" s="27"/>
      <c r="B1" s="28"/>
      <c r="C1" s="28"/>
    </row>
    <row r="2" spans="1:3" ht="21">
      <c r="A2" s="1"/>
      <c r="B2" s="30" t="s">
        <v>10</v>
      </c>
      <c r="C2" s="30"/>
    </row>
    <row r="3" spans="1:3">
      <c r="A3" s="1"/>
      <c r="B3" s="8"/>
      <c r="C3" s="8"/>
    </row>
    <row r="4" spans="1:3">
      <c r="A4" s="1"/>
      <c r="B4" s="2" t="s">
        <v>11</v>
      </c>
      <c r="C4" s="3" t="s">
        <v>169</v>
      </c>
    </row>
    <row r="5" spans="1:3">
      <c r="A5" s="1"/>
      <c r="B5" s="4" t="s">
        <v>42</v>
      </c>
      <c r="C5" s="5" t="s">
        <v>162</v>
      </c>
    </row>
    <row r="6" spans="1:3">
      <c r="A6" s="1"/>
      <c r="B6" s="6" t="s">
        <v>13</v>
      </c>
      <c r="C6" s="7" t="s">
        <v>14</v>
      </c>
    </row>
    <row r="7" spans="1:3">
      <c r="A7" s="1"/>
      <c r="B7" s="8"/>
      <c r="C7" s="8"/>
    </row>
    <row r="8" spans="1:3">
      <c r="A8" s="1"/>
      <c r="B8" s="8"/>
      <c r="C8" s="8"/>
    </row>
    <row r="9" spans="1:3">
      <c r="A9" s="1"/>
      <c r="B9" s="75" t="s">
        <v>27</v>
      </c>
      <c r="C9" s="76"/>
    </row>
    <row r="10" spans="1:3">
      <c r="A10" s="1"/>
      <c r="B10" s="77"/>
      <c r="C10" s="78"/>
    </row>
    <row r="11" spans="1:3">
      <c r="A11" s="1"/>
      <c r="B11" s="77" t="s">
        <v>28</v>
      </c>
      <c r="C11" s="79" t="s">
        <v>29</v>
      </c>
    </row>
    <row r="12" spans="1:3" ht="17" thickBot="1">
      <c r="A12" s="1"/>
      <c r="B12" s="77"/>
      <c r="C12" s="13" t="s">
        <v>30</v>
      </c>
    </row>
    <row r="13" spans="1:3" ht="17" thickBot="1">
      <c r="A13" s="1"/>
      <c r="B13" s="77"/>
      <c r="C13" s="80" t="s">
        <v>31</v>
      </c>
    </row>
    <row r="14" spans="1:3">
      <c r="A14" s="1"/>
      <c r="B14" s="77"/>
      <c r="C14" s="78" t="s">
        <v>32</v>
      </c>
    </row>
    <row r="15" spans="1:3">
      <c r="A15" s="1"/>
      <c r="B15" s="77"/>
      <c r="C15" s="78"/>
    </row>
    <row r="16" spans="1:3">
      <c r="A16" s="1"/>
      <c r="B16" s="77" t="s">
        <v>33</v>
      </c>
      <c r="C16" s="81" t="s">
        <v>34</v>
      </c>
    </row>
    <row r="17" spans="1:3">
      <c r="A17" s="1"/>
      <c r="B17" s="77"/>
      <c r="C17" s="82" t="s">
        <v>35</v>
      </c>
    </row>
    <row r="18" spans="1:3">
      <c r="A18" s="1"/>
      <c r="B18" s="77"/>
      <c r="C18" s="83" t="s">
        <v>36</v>
      </c>
    </row>
    <row r="19" spans="1:3">
      <c r="A19" s="1"/>
      <c r="B19" s="77"/>
      <c r="C19" s="84" t="s">
        <v>37</v>
      </c>
    </row>
    <row r="20" spans="1:3">
      <c r="A20" s="1"/>
      <c r="B20" s="85"/>
      <c r="C20" s="86" t="s">
        <v>38</v>
      </c>
    </row>
    <row r="21" spans="1:3">
      <c r="A21" s="1"/>
      <c r="B21" s="85"/>
      <c r="C21" s="87" t="s">
        <v>39</v>
      </c>
    </row>
    <row r="22" spans="1:3">
      <c r="A22" s="1"/>
      <c r="B22" s="85"/>
      <c r="C22" s="88" t="s">
        <v>40</v>
      </c>
    </row>
    <row r="23" spans="1:3">
      <c r="B23" s="85"/>
      <c r="C23" s="89" t="s">
        <v>41</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A1:L57"/>
  <sheetViews>
    <sheetView workbookViewId="0">
      <selection activeCell="C20" sqref="C20:I24"/>
    </sheetView>
  </sheetViews>
  <sheetFormatPr baseColWidth="10" defaultColWidth="10.6640625" defaultRowHeight="16"/>
  <cols>
    <col min="1" max="2" width="3.5" style="35" customWidth="1"/>
    <col min="3" max="3" width="36" style="35" customWidth="1"/>
    <col min="4" max="4" width="9.5" style="35" customWidth="1"/>
    <col min="5" max="5" width="15.5" style="35" customWidth="1"/>
    <col min="6" max="6" width="4.5" style="35" customWidth="1"/>
    <col min="7" max="7" width="34" style="35" customWidth="1"/>
    <col min="8" max="8" width="5.1640625" style="35" customWidth="1"/>
    <col min="9" max="9" width="42.5" style="35" customWidth="1"/>
    <col min="10" max="10" width="5.5" style="35" customWidth="1"/>
    <col min="11" max="16384" width="10.6640625" style="35"/>
  </cols>
  <sheetData>
    <row r="1" spans="1:12">
      <c r="D1" s="36"/>
    </row>
    <row r="2" spans="1:12">
      <c r="B2" s="183" t="s">
        <v>125</v>
      </c>
      <c r="C2" s="184"/>
      <c r="D2" s="184"/>
      <c r="E2" s="185"/>
      <c r="F2" s="36"/>
      <c r="G2" s="36"/>
    </row>
    <row r="3" spans="1:12">
      <c r="B3" s="186"/>
      <c r="C3" s="187"/>
      <c r="D3" s="187"/>
      <c r="E3" s="188"/>
      <c r="F3" s="36"/>
      <c r="G3" s="36"/>
    </row>
    <row r="4" spans="1:12">
      <c r="B4" s="186"/>
      <c r="C4" s="187"/>
      <c r="D4" s="187"/>
      <c r="E4" s="188"/>
      <c r="F4" s="36"/>
      <c r="G4" s="36"/>
    </row>
    <row r="5" spans="1:12" ht="36" customHeight="1">
      <c r="B5" s="189"/>
      <c r="C5" s="190"/>
      <c r="D5" s="190"/>
      <c r="E5" s="191"/>
      <c r="F5" s="36"/>
      <c r="G5" s="36"/>
    </row>
    <row r="6" spans="1:12">
      <c r="C6" s="36"/>
      <c r="D6" s="36"/>
      <c r="E6" s="36"/>
      <c r="F6" s="36"/>
      <c r="G6" s="36"/>
    </row>
    <row r="7" spans="1:12" ht="17" thickBot="1">
      <c r="D7" s="36"/>
    </row>
    <row r="8" spans="1:12">
      <c r="B8" s="37"/>
      <c r="C8" s="20"/>
      <c r="D8" s="20"/>
      <c r="E8" s="20"/>
      <c r="F8" s="20"/>
      <c r="G8" s="20"/>
      <c r="H8" s="20"/>
      <c r="I8" s="20"/>
      <c r="J8" s="38"/>
    </row>
    <row r="9" spans="1:12" s="26" customFormat="1">
      <c r="B9" s="24"/>
      <c r="C9" s="16" t="s">
        <v>19</v>
      </c>
      <c r="D9" s="17" t="s">
        <v>8</v>
      </c>
      <c r="E9" s="15" t="s">
        <v>4</v>
      </c>
      <c r="F9" s="16"/>
      <c r="G9" s="16" t="s">
        <v>7</v>
      </c>
      <c r="H9" s="16"/>
      <c r="I9" s="16" t="s">
        <v>0</v>
      </c>
      <c r="J9" s="92"/>
    </row>
    <row r="10" spans="1:12" s="26" customFormat="1">
      <c r="B10" s="25"/>
      <c r="C10" s="13"/>
      <c r="D10" s="33"/>
      <c r="E10" s="13"/>
      <c r="F10" s="13"/>
      <c r="G10" s="13"/>
      <c r="H10" s="13"/>
      <c r="I10" s="13"/>
      <c r="J10" s="14"/>
    </row>
    <row r="11" spans="1:12" s="26" customFormat="1" ht="17" thickBot="1">
      <c r="B11" s="25"/>
      <c r="C11" s="13" t="s">
        <v>45</v>
      </c>
      <c r="D11" s="33"/>
      <c r="E11" s="13"/>
      <c r="F11" s="13"/>
      <c r="G11" s="13"/>
      <c r="H11" s="13"/>
      <c r="I11" s="13"/>
      <c r="J11" s="14"/>
    </row>
    <row r="12" spans="1:12" s="26" customFormat="1" ht="17" thickBot="1">
      <c r="B12" s="25"/>
      <c r="C12" s="103" t="s">
        <v>56</v>
      </c>
      <c r="D12" s="21"/>
      <c r="E12" s="101">
        <f>'Research data'!H7</f>
        <v>1</v>
      </c>
      <c r="F12" s="39"/>
      <c r="G12" s="103"/>
      <c r="H12" s="32"/>
      <c r="I12" s="172" t="s">
        <v>161</v>
      </c>
      <c r="J12" s="14"/>
      <c r="L12" s="35"/>
    </row>
    <row r="13" spans="1:12" s="26" customFormat="1" ht="17" thickBot="1">
      <c r="B13" s="25"/>
      <c r="C13" s="103" t="s">
        <v>55</v>
      </c>
      <c r="D13" s="21" t="s">
        <v>2</v>
      </c>
      <c r="E13" s="101">
        <f>'Research data'!H8</f>
        <v>0.66</v>
      </c>
      <c r="F13" s="39"/>
      <c r="G13" s="103" t="s">
        <v>49</v>
      </c>
      <c r="H13" s="32"/>
      <c r="I13" s="172" t="s">
        <v>161</v>
      </c>
      <c r="J13" s="14"/>
      <c r="L13" s="35"/>
    </row>
    <row r="14" spans="1:12" ht="17" thickBot="1">
      <c r="A14" s="106"/>
      <c r="B14" s="107"/>
      <c r="C14" s="164" t="s">
        <v>121</v>
      </c>
      <c r="D14" s="23" t="s">
        <v>58</v>
      </c>
      <c r="E14" s="101">
        <f>'Research data'!H9</f>
        <v>10</v>
      </c>
      <c r="F14" s="103"/>
      <c r="G14" s="164" t="s">
        <v>122</v>
      </c>
      <c r="H14" s="103"/>
      <c r="I14" s="172" t="s">
        <v>161</v>
      </c>
      <c r="J14" s="109"/>
      <c r="K14" s="26"/>
    </row>
    <row r="15" spans="1:12" ht="17" thickBot="1">
      <c r="A15" s="106"/>
      <c r="B15" s="107"/>
      <c r="C15" s="103" t="s">
        <v>61</v>
      </c>
      <c r="D15" s="23" t="s">
        <v>2</v>
      </c>
      <c r="E15" s="110">
        <v>0</v>
      </c>
      <c r="F15" s="103"/>
      <c r="G15" s="103"/>
      <c r="H15" s="103"/>
      <c r="I15" s="172" t="s">
        <v>161</v>
      </c>
      <c r="J15" s="109"/>
      <c r="K15" s="36"/>
    </row>
    <row r="16" spans="1:12" ht="17" thickBot="1">
      <c r="B16" s="107"/>
      <c r="C16" s="103" t="s">
        <v>60</v>
      </c>
      <c r="D16" s="23" t="s">
        <v>2</v>
      </c>
      <c r="E16" s="101">
        <f>'Research data'!H10</f>
        <v>0.98002283105022836</v>
      </c>
      <c r="F16" s="103"/>
      <c r="G16" s="103"/>
      <c r="H16" s="103"/>
      <c r="I16" s="172" t="s">
        <v>161</v>
      </c>
      <c r="J16" s="109"/>
      <c r="K16" s="36"/>
    </row>
    <row r="17" spans="1:11" ht="17" thickBot="1">
      <c r="B17" s="107"/>
      <c r="C17" s="174" t="s">
        <v>164</v>
      </c>
      <c r="D17" s="175" t="s">
        <v>2</v>
      </c>
      <c r="E17" s="180">
        <v>0</v>
      </c>
      <c r="F17" s="174"/>
      <c r="G17" s="174"/>
      <c r="H17" s="177"/>
      <c r="I17" s="178" t="s">
        <v>163</v>
      </c>
      <c r="J17" s="109"/>
      <c r="K17" s="36"/>
    </row>
    <row r="18" spans="1:11" ht="17" thickBot="1">
      <c r="B18" s="107"/>
      <c r="C18" s="174" t="s">
        <v>62</v>
      </c>
      <c r="D18" s="175" t="s">
        <v>2</v>
      </c>
      <c r="E18" s="178">
        <v>0</v>
      </c>
      <c r="F18" s="174"/>
      <c r="G18" s="174"/>
      <c r="H18" s="177"/>
      <c r="I18" s="178" t="s">
        <v>163</v>
      </c>
      <c r="J18" s="109"/>
      <c r="K18" s="36"/>
    </row>
    <row r="19" spans="1:11" ht="17" thickBot="1">
      <c r="B19" s="107"/>
      <c r="C19" s="174" t="s">
        <v>63</v>
      </c>
      <c r="D19" s="175" t="s">
        <v>2</v>
      </c>
      <c r="E19" s="178">
        <v>0</v>
      </c>
      <c r="F19" s="174"/>
      <c r="G19" s="174"/>
      <c r="H19" s="177"/>
      <c r="I19" s="178" t="s">
        <v>163</v>
      </c>
      <c r="J19" s="109"/>
      <c r="K19" s="36"/>
    </row>
    <row r="20" spans="1:11" ht="17" thickBot="1">
      <c r="B20" s="107"/>
      <c r="C20" s="174" t="s">
        <v>165</v>
      </c>
      <c r="D20" s="175" t="s">
        <v>2</v>
      </c>
      <c r="E20" s="181">
        <v>0</v>
      </c>
      <c r="F20" s="174"/>
      <c r="G20" s="174"/>
      <c r="H20" s="177"/>
      <c r="I20" s="178" t="s">
        <v>163</v>
      </c>
      <c r="J20" s="109"/>
      <c r="K20" s="36"/>
    </row>
    <row r="21" spans="1:11" ht="17" thickBot="1">
      <c r="B21" s="107"/>
      <c r="C21" s="174" t="s">
        <v>166</v>
      </c>
      <c r="D21" s="175" t="s">
        <v>2</v>
      </c>
      <c r="E21" s="181">
        <v>0</v>
      </c>
      <c r="F21" s="174"/>
      <c r="G21" s="174"/>
      <c r="H21" s="177"/>
      <c r="I21" s="178" t="s">
        <v>163</v>
      </c>
      <c r="J21" s="109"/>
      <c r="K21" s="36"/>
    </row>
    <row r="22" spans="1:11" ht="17" thickBot="1">
      <c r="B22" s="107"/>
      <c r="C22" s="174" t="s">
        <v>167</v>
      </c>
      <c r="D22" s="175" t="s">
        <v>2</v>
      </c>
      <c r="E22" s="181">
        <v>0</v>
      </c>
      <c r="F22" s="174"/>
      <c r="G22" s="174"/>
      <c r="H22" s="177"/>
      <c r="I22" s="178" t="s">
        <v>163</v>
      </c>
      <c r="J22" s="109"/>
      <c r="K22" s="36"/>
    </row>
    <row r="23" spans="1:11" ht="17" thickBot="1">
      <c r="B23" s="107"/>
      <c r="C23" s="174" t="s">
        <v>168</v>
      </c>
      <c r="D23" s="175" t="s">
        <v>2</v>
      </c>
      <c r="E23" s="181">
        <v>0</v>
      </c>
      <c r="F23" s="174"/>
      <c r="G23" s="174"/>
      <c r="H23" s="177"/>
      <c r="I23" s="178" t="s">
        <v>163</v>
      </c>
      <c r="J23" s="109"/>
      <c r="K23" s="36"/>
    </row>
    <row r="24" spans="1:11" ht="17" thickBot="1">
      <c r="B24" s="107"/>
      <c r="C24" s="174" t="s">
        <v>64</v>
      </c>
      <c r="D24" s="175" t="s">
        <v>2</v>
      </c>
      <c r="E24" s="180">
        <v>0</v>
      </c>
      <c r="F24" s="174"/>
      <c r="G24" s="174"/>
      <c r="H24" s="177"/>
      <c r="I24" s="178" t="s">
        <v>163</v>
      </c>
      <c r="J24" s="109"/>
      <c r="K24" s="36"/>
    </row>
    <row r="25" spans="1:11" ht="17" thickBot="1">
      <c r="B25" s="40"/>
      <c r="D25" s="36"/>
      <c r="E25" s="36"/>
      <c r="F25" s="36"/>
      <c r="G25" s="36"/>
      <c r="H25" s="36"/>
      <c r="I25" s="172"/>
      <c r="J25" s="93"/>
    </row>
    <row r="26" spans="1:11" ht="17" thickBot="1">
      <c r="B26" s="40"/>
      <c r="C26" s="13" t="s">
        <v>44</v>
      </c>
      <c r="D26" s="36"/>
      <c r="E26" s="36"/>
      <c r="F26" s="36"/>
      <c r="G26" s="36"/>
      <c r="H26" s="36"/>
      <c r="I26" s="172"/>
      <c r="J26" s="93"/>
    </row>
    <row r="27" spans="1:11" ht="17" thickBot="1">
      <c r="B27" s="40"/>
      <c r="C27" s="39" t="s">
        <v>22</v>
      </c>
      <c r="D27" s="23" t="s">
        <v>20</v>
      </c>
      <c r="E27" s="41">
        <f>'Research data'!H18</f>
        <v>10000000</v>
      </c>
      <c r="F27" s="39"/>
      <c r="G27" s="39" t="s">
        <v>6</v>
      </c>
      <c r="H27" s="39"/>
      <c r="I27" s="172" t="s">
        <v>161</v>
      </c>
      <c r="J27" s="93"/>
    </row>
    <row r="28" spans="1:11" ht="17" thickBot="1">
      <c r="B28" s="40"/>
      <c r="C28" s="39" t="s">
        <v>23</v>
      </c>
      <c r="D28" s="23" t="s">
        <v>51</v>
      </c>
      <c r="E28" s="41">
        <f>'Research data'!H19</f>
        <v>126000</v>
      </c>
      <c r="F28" s="39"/>
      <c r="G28" s="39" t="s">
        <v>25</v>
      </c>
      <c r="H28" s="39"/>
      <c r="I28" s="172" t="s">
        <v>161</v>
      </c>
      <c r="J28" s="93"/>
    </row>
    <row r="29" spans="1:11" ht="17" thickBot="1">
      <c r="B29" s="131"/>
      <c r="C29" s="165" t="s">
        <v>124</v>
      </c>
      <c r="D29" s="133" t="s">
        <v>92</v>
      </c>
      <c r="E29" s="101">
        <f>'Research data'!H22</f>
        <v>0</v>
      </c>
      <c r="F29" s="134"/>
      <c r="G29" s="132" t="s">
        <v>93</v>
      </c>
      <c r="H29" s="134"/>
      <c r="I29" s="172" t="s">
        <v>161</v>
      </c>
      <c r="J29" s="135"/>
    </row>
    <row r="30" spans="1:11" ht="15" customHeight="1" thickBot="1">
      <c r="A30" s="136"/>
      <c r="B30" s="138"/>
      <c r="C30" s="139" t="s">
        <v>94</v>
      </c>
      <c r="D30" s="133"/>
      <c r="E30" s="101">
        <f>'Research data'!H23</f>
        <v>0</v>
      </c>
      <c r="F30" s="139"/>
      <c r="G30" s="139" t="s">
        <v>95</v>
      </c>
      <c r="H30" s="139"/>
      <c r="I30" s="172" t="s">
        <v>161</v>
      </c>
      <c r="J30" s="140"/>
    </row>
    <row r="31" spans="1:11" ht="17" thickBot="1">
      <c r="A31" s="136"/>
      <c r="B31" s="138"/>
      <c r="C31" s="139" t="s">
        <v>96</v>
      </c>
      <c r="D31" s="133"/>
      <c r="E31" s="101">
        <f>'Research data'!H24</f>
        <v>0</v>
      </c>
      <c r="F31" s="139"/>
      <c r="G31" s="139" t="s">
        <v>97</v>
      </c>
      <c r="H31" s="139"/>
      <c r="I31" s="172" t="s">
        <v>161</v>
      </c>
      <c r="J31" s="140"/>
      <c r="K31" s="136"/>
    </row>
    <row r="32" spans="1:11" ht="17" thickBot="1">
      <c r="A32" s="136"/>
      <c r="B32" s="138"/>
      <c r="C32" s="165" t="s">
        <v>123</v>
      </c>
      <c r="D32" s="133"/>
      <c r="E32" s="101">
        <f>'Research data'!H25</f>
        <v>0</v>
      </c>
      <c r="F32" s="139"/>
      <c r="G32" s="139" t="s">
        <v>98</v>
      </c>
      <c r="H32" s="139"/>
      <c r="I32" s="172" t="s">
        <v>161</v>
      </c>
      <c r="J32" s="140"/>
      <c r="K32" s="136"/>
    </row>
    <row r="33" spans="1:11" ht="17" thickBot="1">
      <c r="A33" s="136"/>
      <c r="B33" s="138"/>
      <c r="C33" s="139" t="s">
        <v>99</v>
      </c>
      <c r="D33" s="133"/>
      <c r="E33" s="101">
        <f>'Research data'!H26</f>
        <v>0</v>
      </c>
      <c r="F33" s="139"/>
      <c r="G33" s="137" t="s">
        <v>100</v>
      </c>
      <c r="H33" s="139"/>
      <c r="I33" s="172" t="s">
        <v>161</v>
      </c>
      <c r="J33" s="140"/>
      <c r="K33" s="136"/>
    </row>
    <row r="34" spans="1:11" ht="17" thickBot="1">
      <c r="A34" s="106"/>
      <c r="B34" s="107"/>
      <c r="C34" s="103" t="s">
        <v>66</v>
      </c>
      <c r="D34" s="23"/>
      <c r="E34" s="108">
        <f>Notes!F45</f>
        <v>0.08</v>
      </c>
      <c r="F34" s="103"/>
      <c r="G34" s="103" t="s">
        <v>67</v>
      </c>
      <c r="H34" s="103"/>
      <c r="I34" s="172" t="s">
        <v>161</v>
      </c>
      <c r="J34" s="109"/>
      <c r="K34" s="136"/>
    </row>
    <row r="35" spans="1:11" ht="17" thickBot="1">
      <c r="A35" s="106"/>
      <c r="B35" s="107"/>
      <c r="C35" s="103" t="s">
        <v>68</v>
      </c>
      <c r="D35" s="23" t="s">
        <v>69</v>
      </c>
      <c r="E35" s="110">
        <v>0</v>
      </c>
      <c r="F35" s="103"/>
      <c r="G35" s="103"/>
      <c r="H35" s="103"/>
      <c r="I35" s="172" t="s">
        <v>161</v>
      </c>
      <c r="J35" s="109"/>
    </row>
    <row r="36" spans="1:11" ht="17" thickBot="1">
      <c r="A36" s="106"/>
      <c r="B36" s="107"/>
      <c r="C36" s="103"/>
      <c r="D36" s="23"/>
      <c r="E36" s="113"/>
      <c r="F36" s="103"/>
      <c r="G36" s="103"/>
      <c r="H36" s="103"/>
      <c r="I36" s="172"/>
      <c r="J36" s="109"/>
    </row>
    <row r="37" spans="1:11" ht="17" thickBot="1">
      <c r="A37" s="106"/>
      <c r="B37" s="107"/>
      <c r="C37" s="13" t="s">
        <v>5</v>
      </c>
      <c r="D37" s="94"/>
      <c r="E37" s="113"/>
      <c r="F37" s="111"/>
      <c r="H37" s="111"/>
      <c r="I37" s="172"/>
      <c r="J37" s="109"/>
    </row>
    <row r="38" spans="1:11" ht="17" thickBot="1">
      <c r="A38" s="106"/>
      <c r="B38" s="107"/>
      <c r="C38" s="103" t="s">
        <v>24</v>
      </c>
      <c r="D38" s="23" t="s">
        <v>1</v>
      </c>
      <c r="E38" s="110">
        <f>'Research data'!H31</f>
        <v>25</v>
      </c>
      <c r="F38" s="103"/>
      <c r="G38" s="103" t="s">
        <v>74</v>
      </c>
      <c r="H38" s="103"/>
      <c r="I38" s="172" t="s">
        <v>161</v>
      </c>
      <c r="J38" s="109"/>
    </row>
    <row r="39" spans="1:11" ht="17" thickBot="1">
      <c r="A39" s="106"/>
      <c r="B39" s="107"/>
      <c r="C39" s="103" t="s">
        <v>72</v>
      </c>
      <c r="D39" s="23" t="s">
        <v>1</v>
      </c>
      <c r="E39" s="110">
        <f>'Research data'!H32</f>
        <v>1</v>
      </c>
      <c r="F39" s="103"/>
      <c r="G39" s="103" t="s">
        <v>73</v>
      </c>
      <c r="H39" s="103"/>
      <c r="I39" s="172" t="s">
        <v>161</v>
      </c>
      <c r="J39" s="109"/>
    </row>
    <row r="40" spans="1:11" ht="17" thickBot="1">
      <c r="A40" s="106"/>
      <c r="B40" s="107"/>
      <c r="C40" s="103" t="s">
        <v>70</v>
      </c>
      <c r="D40" s="23" t="s">
        <v>71</v>
      </c>
      <c r="E40" s="173">
        <f>'Research data'!H33</f>
        <v>2.3814399999999999E-2</v>
      </c>
      <c r="F40" s="103"/>
      <c r="G40" s="103" t="s">
        <v>80</v>
      </c>
      <c r="H40" s="103"/>
      <c r="I40" s="172" t="s">
        <v>161</v>
      </c>
      <c r="J40" s="109"/>
    </row>
    <row r="41" spans="1:11" ht="17" thickBot="1">
      <c r="A41" s="106"/>
      <c r="B41" s="107"/>
      <c r="C41" s="103" t="s">
        <v>21</v>
      </c>
      <c r="D41" s="23" t="s">
        <v>2</v>
      </c>
      <c r="E41" s="110">
        <v>0</v>
      </c>
      <c r="F41" s="103"/>
      <c r="G41" s="103"/>
      <c r="H41" s="103"/>
      <c r="I41" s="172" t="s">
        <v>161</v>
      </c>
      <c r="J41" s="109"/>
    </row>
    <row r="42" spans="1:11" ht="17" thickBot="1">
      <c r="A42" s="106"/>
      <c r="B42" s="107"/>
      <c r="C42" s="174" t="s">
        <v>75</v>
      </c>
      <c r="D42" s="175"/>
      <c r="E42" s="176">
        <v>0</v>
      </c>
      <c r="F42" s="174"/>
      <c r="G42" s="174"/>
      <c r="H42" s="177"/>
      <c r="I42" s="178" t="s">
        <v>163</v>
      </c>
      <c r="J42" s="109"/>
    </row>
    <row r="43" spans="1:11" ht="17" thickBot="1">
      <c r="A43" s="106"/>
      <c r="B43" s="107"/>
      <c r="C43" s="174" t="s">
        <v>76</v>
      </c>
      <c r="D43" s="175"/>
      <c r="E43" s="176">
        <v>0</v>
      </c>
      <c r="F43" s="174"/>
      <c r="G43" s="174"/>
      <c r="H43" s="177"/>
      <c r="I43" s="178" t="s">
        <v>163</v>
      </c>
      <c r="J43" s="109"/>
    </row>
    <row r="44" spans="1:11" ht="17" thickBot="1">
      <c r="A44" s="106"/>
      <c r="B44" s="107"/>
      <c r="C44" s="174" t="s">
        <v>77</v>
      </c>
      <c r="D44" s="175"/>
      <c r="E44" s="176">
        <v>0</v>
      </c>
      <c r="F44" s="174"/>
      <c r="G44" s="174"/>
      <c r="H44" s="177"/>
      <c r="I44" s="178" t="s">
        <v>163</v>
      </c>
      <c r="J44" s="109"/>
    </row>
    <row r="45" spans="1:11" ht="17" thickBot="1">
      <c r="A45" s="106"/>
      <c r="B45" s="107"/>
      <c r="C45" s="174" t="s">
        <v>78</v>
      </c>
      <c r="D45" s="175"/>
      <c r="E45" s="176">
        <v>0</v>
      </c>
      <c r="F45" s="174"/>
      <c r="G45" s="174"/>
      <c r="H45" s="177"/>
      <c r="I45" s="178" t="s">
        <v>163</v>
      </c>
      <c r="J45" s="109"/>
    </row>
    <row r="46" spans="1:11" ht="17" thickBot="1">
      <c r="A46" s="106"/>
      <c r="B46" s="107"/>
      <c r="C46" s="174" t="s">
        <v>79</v>
      </c>
      <c r="D46" s="175"/>
      <c r="E46" s="176">
        <v>0</v>
      </c>
      <c r="F46" s="174"/>
      <c r="G46" s="174"/>
      <c r="H46" s="179"/>
      <c r="I46" s="178" t="s">
        <v>163</v>
      </c>
      <c r="J46" s="109"/>
    </row>
    <row r="47" spans="1:11" ht="17" thickBot="1">
      <c r="A47" s="106"/>
      <c r="B47" s="114"/>
      <c r="C47" s="115"/>
      <c r="D47" s="115"/>
      <c r="E47" s="115"/>
      <c r="F47" s="115"/>
      <c r="G47" s="115"/>
      <c r="H47" s="115"/>
      <c r="I47" s="115"/>
      <c r="J47" s="116"/>
    </row>
    <row r="48" spans="1:11">
      <c r="A48" s="106"/>
      <c r="B48" s="106"/>
      <c r="C48" s="106"/>
      <c r="D48" s="106"/>
      <c r="E48" s="106"/>
      <c r="F48" s="106"/>
      <c r="G48" s="106"/>
      <c r="H48" s="106"/>
      <c r="I48" s="106"/>
      <c r="J48" s="106"/>
    </row>
    <row r="49" spans="1:10">
      <c r="A49" s="106"/>
      <c r="B49" s="106"/>
      <c r="C49" s="106"/>
      <c r="D49" s="106"/>
      <c r="E49" s="106"/>
      <c r="F49" s="106"/>
      <c r="G49" s="106"/>
      <c r="H49" s="106"/>
      <c r="I49" s="106"/>
      <c r="J49" s="106"/>
    </row>
    <row r="50" spans="1:10">
      <c r="A50" s="106"/>
      <c r="B50" s="106"/>
      <c r="C50" s="106"/>
      <c r="D50" s="106"/>
      <c r="E50" s="106"/>
      <c r="F50" s="106"/>
      <c r="G50" s="106"/>
      <c r="H50" s="106"/>
      <c r="I50" s="106"/>
      <c r="J50" s="106"/>
    </row>
    <row r="51" spans="1:10">
      <c r="A51" s="106"/>
      <c r="B51" s="106"/>
      <c r="E51" s="106"/>
      <c r="F51" s="106"/>
      <c r="G51" s="106"/>
      <c r="H51" s="106"/>
      <c r="I51" s="106"/>
      <c r="J51" s="106"/>
    </row>
    <row r="52" spans="1:10">
      <c r="A52" s="106"/>
      <c r="B52" s="106"/>
      <c r="C52" s="106"/>
      <c r="D52" s="106"/>
      <c r="E52" s="106"/>
      <c r="F52" s="106"/>
      <c r="G52" s="106"/>
      <c r="H52" s="106"/>
      <c r="I52" s="106"/>
      <c r="J52" s="106"/>
    </row>
    <row r="53" spans="1:10">
      <c r="A53" s="106"/>
      <c r="B53" s="106"/>
      <c r="C53" s="106"/>
      <c r="D53" s="106"/>
      <c r="E53" s="106"/>
      <c r="F53" s="106"/>
      <c r="G53" s="106"/>
      <c r="H53" s="106"/>
      <c r="I53" s="106"/>
      <c r="J53" s="106"/>
    </row>
    <row r="54" spans="1:10">
      <c r="A54" s="106"/>
      <c r="B54" s="106"/>
      <c r="C54" s="106"/>
      <c r="D54" s="106"/>
      <c r="E54" s="106"/>
      <c r="F54" s="106"/>
      <c r="G54" s="106"/>
      <c r="H54" s="106"/>
      <c r="I54" s="106"/>
      <c r="J54" s="106"/>
    </row>
    <row r="55" spans="1:10">
      <c r="A55" s="106"/>
      <c r="B55" s="106"/>
      <c r="C55" s="106"/>
      <c r="D55" s="106"/>
      <c r="E55" s="106"/>
      <c r="F55" s="106"/>
      <c r="G55" s="106"/>
      <c r="H55" s="106"/>
      <c r="I55" s="106"/>
      <c r="J55" s="106"/>
    </row>
    <row r="56" spans="1:10">
      <c r="A56" s="106"/>
    </row>
    <row r="57" spans="1:10">
      <c r="A57" s="106"/>
    </row>
  </sheetData>
  <mergeCells count="1">
    <mergeCell ref="B2:E5"/>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J27"/>
  <sheetViews>
    <sheetView workbookViewId="0">
      <selection activeCell="C16" sqref="C16"/>
    </sheetView>
  </sheetViews>
  <sheetFormatPr baseColWidth="10" defaultColWidth="33.1640625" defaultRowHeight="16"/>
  <cols>
    <col min="1" max="1" width="3.5" style="58" customWidth="1"/>
    <col min="2" max="2" width="6.5" style="58" customWidth="1"/>
    <col min="3" max="3" width="27.83203125" style="58" customWidth="1"/>
    <col min="4" max="4" width="16.1640625" style="58" customWidth="1"/>
    <col min="5" max="5" width="10.1640625" style="58" customWidth="1"/>
    <col min="6" max="7" width="13.1640625" style="58" customWidth="1"/>
    <col min="8" max="8" width="12.5" style="62" customWidth="1"/>
    <col min="9" max="9" width="31.5" style="62" customWidth="1"/>
    <col min="10" max="10" width="98.5" style="58" customWidth="1"/>
    <col min="11" max="16384" width="33.1640625" style="58"/>
  </cols>
  <sheetData>
    <row r="1" spans="2:10" ht="17" thickBot="1"/>
    <row r="2" spans="2:10">
      <c r="B2" s="59"/>
      <c r="C2" s="60"/>
      <c r="D2" s="60"/>
      <c r="E2" s="60"/>
      <c r="F2" s="60"/>
      <c r="G2" s="60"/>
      <c r="H2" s="63"/>
      <c r="I2" s="63"/>
      <c r="J2" s="60"/>
    </row>
    <row r="3" spans="2:10">
      <c r="B3" s="61"/>
      <c r="C3" s="13" t="s">
        <v>15</v>
      </c>
      <c r="D3" s="13"/>
      <c r="E3" s="13"/>
      <c r="F3" s="13"/>
      <c r="G3" s="13"/>
      <c r="H3" s="18"/>
      <c r="I3" s="18"/>
      <c r="J3" s="57"/>
    </row>
    <row r="4" spans="2:10">
      <c r="B4" s="61"/>
      <c r="C4" s="57"/>
      <c r="D4" s="57"/>
      <c r="E4" s="57"/>
      <c r="F4" s="57"/>
      <c r="G4" s="57"/>
      <c r="H4" s="64"/>
      <c r="I4" s="64"/>
      <c r="J4" s="57"/>
    </row>
    <row r="5" spans="2:10">
      <c r="B5" s="65"/>
      <c r="C5" s="15" t="s">
        <v>16</v>
      </c>
      <c r="D5" s="15" t="s">
        <v>0</v>
      </c>
      <c r="E5" s="15" t="s">
        <v>12</v>
      </c>
      <c r="F5" s="15" t="s">
        <v>17</v>
      </c>
      <c r="G5" s="15" t="s">
        <v>47</v>
      </c>
      <c r="H5" s="19" t="s">
        <v>18</v>
      </c>
      <c r="I5" s="19" t="s">
        <v>48</v>
      </c>
      <c r="J5" s="15" t="s">
        <v>9</v>
      </c>
    </row>
    <row r="6" spans="2:10">
      <c r="B6" s="61"/>
      <c r="C6" s="13"/>
      <c r="D6" s="13"/>
      <c r="E6" s="13"/>
      <c r="F6" s="13"/>
      <c r="G6" s="13"/>
      <c r="H6" s="18"/>
      <c r="I6" s="18"/>
      <c r="J6" s="13"/>
    </row>
    <row r="7" spans="2:10">
      <c r="B7" s="61"/>
      <c r="C7" s="106" t="s">
        <v>24</v>
      </c>
      <c r="D7" s="170" t="s">
        <v>157</v>
      </c>
      <c r="F7" s="58">
        <v>2016</v>
      </c>
      <c r="G7" s="58">
        <v>2015</v>
      </c>
      <c r="J7" s="58" t="s">
        <v>158</v>
      </c>
    </row>
    <row r="8" spans="2:10">
      <c r="B8" s="61"/>
      <c r="C8" s="126" t="s">
        <v>85</v>
      </c>
    </row>
    <row r="9" spans="2:10">
      <c r="B9" s="61"/>
      <c r="C9" s="127" t="s">
        <v>59</v>
      </c>
    </row>
    <row r="10" spans="2:10">
      <c r="B10" s="61"/>
      <c r="C10" s="150" t="s">
        <v>90</v>
      </c>
    </row>
    <row r="11" spans="2:10">
      <c r="B11" s="61"/>
      <c r="C11" s="126" t="s">
        <v>86</v>
      </c>
    </row>
    <row r="12" spans="2:10">
      <c r="B12" s="61"/>
    </row>
    <row r="13" spans="2:10">
      <c r="B13" s="61"/>
      <c r="C13" s="150" t="s">
        <v>60</v>
      </c>
      <c r="D13" s="150" t="s">
        <v>110</v>
      </c>
      <c r="E13" s="150" t="s">
        <v>117</v>
      </c>
      <c r="F13" s="58">
        <v>2013</v>
      </c>
      <c r="G13" s="58">
        <v>2013</v>
      </c>
      <c r="H13" s="97">
        <v>42373</v>
      </c>
      <c r="I13" s="62" t="s">
        <v>118</v>
      </c>
    </row>
    <row r="14" spans="2:10">
      <c r="B14" s="61"/>
    </row>
    <row r="15" spans="2:10">
      <c r="B15" s="61"/>
      <c r="C15" s="106" t="s">
        <v>87</v>
      </c>
      <c r="D15" s="106" t="s">
        <v>88</v>
      </c>
      <c r="E15" s="111" t="s">
        <v>52</v>
      </c>
      <c r="F15" s="57">
        <v>2015</v>
      </c>
      <c r="G15" s="57">
        <v>2010</v>
      </c>
      <c r="H15" s="97">
        <v>42349</v>
      </c>
      <c r="I15" s="146" t="s">
        <v>104</v>
      </c>
      <c r="J15" s="57" t="s">
        <v>89</v>
      </c>
    </row>
    <row r="16" spans="2:10">
      <c r="B16" s="61"/>
      <c r="C16" s="170"/>
    </row>
    <row r="17" spans="2:9">
      <c r="B17" s="61"/>
    </row>
    <row r="18" spans="2:9">
      <c r="B18" s="61"/>
    </row>
    <row r="19" spans="2:9">
      <c r="B19" s="61"/>
      <c r="C19" s="150" t="s">
        <v>70</v>
      </c>
      <c r="D19" s="150" t="s">
        <v>119</v>
      </c>
      <c r="F19" s="58">
        <v>2017</v>
      </c>
      <c r="G19" s="58">
        <v>2017</v>
      </c>
      <c r="H19" s="97"/>
      <c r="I19" s="62" t="s">
        <v>156</v>
      </c>
    </row>
    <row r="20" spans="2:9">
      <c r="B20" s="61"/>
    </row>
    <row r="21" spans="2:9">
      <c r="B21" s="61"/>
      <c r="I21" s="161"/>
    </row>
    <row r="22" spans="2:9">
      <c r="B22" s="61"/>
    </row>
    <row r="23" spans="2:9">
      <c r="B23" s="61"/>
    </row>
    <row r="24" spans="2:9">
      <c r="B24" s="61"/>
    </row>
    <row r="25" spans="2:9">
      <c r="B25" s="61"/>
    </row>
    <row r="26" spans="2:9">
      <c r="B26" s="61"/>
    </row>
    <row r="27" spans="2:9">
      <c r="B27" s="61"/>
    </row>
  </sheetData>
  <phoneticPr fontId="33" type="noConversion"/>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theme="6" tint="0.79998168889431442"/>
  </sheetPr>
  <dimension ref="A1:O370"/>
  <sheetViews>
    <sheetView topLeftCell="A2" workbookViewId="0">
      <selection activeCell="E20" sqref="E20:G24"/>
    </sheetView>
  </sheetViews>
  <sheetFormatPr baseColWidth="10" defaultColWidth="10.6640625" defaultRowHeight="16"/>
  <cols>
    <col min="1" max="2" width="3.5" style="66" customWidth="1"/>
    <col min="3" max="3" width="9.5" style="66" customWidth="1"/>
    <col min="4" max="4" width="4" style="66" customWidth="1"/>
    <col min="5" max="5" width="54.1640625" style="66" customWidth="1"/>
    <col min="6" max="6" width="10.1640625" style="66" customWidth="1"/>
    <col min="7" max="7" width="19" style="66" customWidth="1"/>
    <col min="8" max="13" width="10.6640625" style="66"/>
    <col min="14" max="14" width="7.1640625" style="66" customWidth="1"/>
    <col min="15" max="16384" width="10.6640625" style="66"/>
  </cols>
  <sheetData>
    <row r="1" spans="1:15" ht="17" thickBot="1"/>
    <row r="2" spans="1:15">
      <c r="B2" s="67"/>
      <c r="C2" s="68"/>
      <c r="D2" s="68"/>
      <c r="E2" s="68"/>
      <c r="F2" s="68"/>
      <c r="G2" s="68"/>
      <c r="H2" s="68"/>
      <c r="I2" s="68"/>
      <c r="J2" s="68"/>
      <c r="K2" s="68"/>
      <c r="L2" s="68"/>
      <c r="M2" s="68"/>
      <c r="N2" s="69"/>
    </row>
    <row r="3" spans="1:15">
      <c r="A3" s="70"/>
      <c r="B3" s="95"/>
      <c r="C3" s="74" t="s">
        <v>0</v>
      </c>
      <c r="D3" s="74" t="s">
        <v>54</v>
      </c>
      <c r="E3" s="74" t="s">
        <v>26</v>
      </c>
      <c r="F3" s="74"/>
      <c r="G3" s="74"/>
      <c r="H3" s="71"/>
      <c r="I3" s="71"/>
      <c r="J3" s="71"/>
      <c r="K3" s="71"/>
      <c r="L3" s="71"/>
      <c r="M3" s="71"/>
      <c r="N3" s="96"/>
    </row>
    <row r="4" spans="1:15">
      <c r="B4" s="72"/>
      <c r="C4" s="73"/>
      <c r="D4" s="73"/>
      <c r="E4" s="73"/>
      <c r="F4" s="73"/>
      <c r="G4" s="73"/>
      <c r="H4" s="73"/>
      <c r="I4" s="73"/>
      <c r="J4" s="73"/>
      <c r="K4" s="73"/>
      <c r="L4" s="73"/>
      <c r="M4" s="73"/>
      <c r="N4" s="73"/>
      <c r="O4" s="73"/>
    </row>
    <row r="5" spans="1:15">
      <c r="B5" s="72"/>
      <c r="D5" s="73"/>
      <c r="E5" s="73"/>
      <c r="F5" s="73"/>
      <c r="G5" s="73"/>
      <c r="H5" s="73"/>
      <c r="I5" s="73"/>
      <c r="J5" s="73"/>
      <c r="K5" s="73"/>
      <c r="L5" s="73"/>
      <c r="M5" s="73"/>
      <c r="N5" s="73"/>
      <c r="O5" s="73"/>
    </row>
    <row r="6" spans="1:15">
      <c r="B6" s="72"/>
      <c r="D6" s="73"/>
      <c r="E6" s="73"/>
      <c r="F6" s="73"/>
      <c r="G6" s="73"/>
      <c r="H6" s="73"/>
      <c r="I6" s="73"/>
      <c r="J6" s="73"/>
      <c r="K6" s="73"/>
      <c r="L6" s="73"/>
      <c r="M6" s="73"/>
      <c r="N6" s="73"/>
      <c r="O6" s="73"/>
    </row>
    <row r="7" spans="1:15">
      <c r="B7" s="72"/>
      <c r="D7" s="73"/>
      <c r="E7" s="73"/>
      <c r="F7" s="73"/>
      <c r="G7" s="73"/>
      <c r="H7" s="73"/>
      <c r="I7" s="73"/>
      <c r="J7" s="73"/>
      <c r="K7" s="73"/>
      <c r="L7" s="73"/>
      <c r="M7" s="73"/>
      <c r="N7" s="73"/>
      <c r="O7" s="73"/>
    </row>
    <row r="8" spans="1:15">
      <c r="B8" s="72"/>
      <c r="D8" s="73"/>
      <c r="E8" s="73"/>
      <c r="F8" s="73"/>
      <c r="G8" s="73"/>
      <c r="H8" s="73"/>
      <c r="I8" s="73"/>
      <c r="J8" s="73"/>
      <c r="K8" s="73"/>
      <c r="L8" s="73"/>
      <c r="M8" s="73"/>
      <c r="N8" s="73"/>
      <c r="O8" s="73"/>
    </row>
    <row r="9" spans="1:15">
      <c r="B9" s="72"/>
      <c r="D9" s="73"/>
      <c r="E9" s="73"/>
      <c r="F9" s="73"/>
      <c r="G9" s="73"/>
      <c r="H9" s="73"/>
      <c r="I9" s="73"/>
      <c r="J9" s="73"/>
      <c r="K9" s="73"/>
      <c r="L9" s="73"/>
      <c r="M9" s="73"/>
      <c r="N9" s="73"/>
      <c r="O9" s="73"/>
    </row>
    <row r="10" spans="1:15">
      <c r="B10" s="72"/>
      <c r="C10" s="66" t="s">
        <v>126</v>
      </c>
      <c r="D10" s="73"/>
      <c r="E10" s="73" t="s">
        <v>24</v>
      </c>
      <c r="F10" s="73">
        <v>25</v>
      </c>
      <c r="G10" s="73" t="s">
        <v>1</v>
      </c>
      <c r="H10" s="73"/>
      <c r="I10" s="73"/>
      <c r="J10" s="73"/>
      <c r="K10" s="73"/>
      <c r="L10" s="73"/>
      <c r="M10" s="73"/>
      <c r="N10" s="73"/>
      <c r="O10" s="73"/>
    </row>
    <row r="11" spans="1:15">
      <c r="B11" s="72"/>
      <c r="D11" s="73"/>
      <c r="E11" s="73"/>
      <c r="F11" s="73"/>
      <c r="G11" s="73"/>
      <c r="H11" s="73"/>
      <c r="I11" s="73"/>
      <c r="J11" s="73"/>
      <c r="K11" s="73"/>
      <c r="L11" s="73"/>
      <c r="M11" s="73"/>
      <c r="N11" s="73"/>
      <c r="O11" s="73"/>
    </row>
    <row r="12" spans="1:15">
      <c r="B12" s="72"/>
      <c r="D12" s="73"/>
      <c r="E12" s="73" t="s">
        <v>121</v>
      </c>
      <c r="F12" s="73">
        <v>10</v>
      </c>
      <c r="G12" s="73" t="s">
        <v>58</v>
      </c>
      <c r="H12" s="73"/>
      <c r="I12" s="73"/>
      <c r="J12" s="73"/>
      <c r="K12" s="73"/>
      <c r="L12" s="73"/>
      <c r="M12" s="73"/>
      <c r="N12" s="73"/>
      <c r="O12" s="73"/>
    </row>
    <row r="13" spans="1:15">
      <c r="B13" s="72"/>
      <c r="D13" s="73"/>
      <c r="E13" s="73" t="s">
        <v>86</v>
      </c>
      <c r="F13" s="73">
        <v>0.66</v>
      </c>
      <c r="G13" s="73"/>
      <c r="H13" s="73"/>
      <c r="I13" s="73"/>
      <c r="J13" s="73"/>
      <c r="K13" s="73"/>
      <c r="L13" s="73"/>
      <c r="M13" s="73"/>
      <c r="N13" s="73"/>
      <c r="O13" s="73"/>
    </row>
    <row r="14" spans="1:15">
      <c r="B14" s="72"/>
      <c r="D14" s="73"/>
      <c r="E14" s="73"/>
      <c r="F14" s="73"/>
      <c r="G14" s="73"/>
      <c r="H14" s="73"/>
      <c r="I14" s="73"/>
      <c r="J14" s="73"/>
      <c r="K14" s="73"/>
      <c r="L14" s="73"/>
      <c r="M14" s="73"/>
      <c r="N14" s="73"/>
      <c r="O14" s="73"/>
    </row>
    <row r="15" spans="1:15">
      <c r="B15" s="72"/>
      <c r="C15" s="66" t="s">
        <v>127</v>
      </c>
      <c r="D15" s="73"/>
      <c r="F15" s="73"/>
      <c r="G15" s="73"/>
      <c r="H15" s="73"/>
      <c r="I15" s="73"/>
      <c r="J15" s="73"/>
      <c r="K15" s="73"/>
      <c r="L15" s="73"/>
      <c r="M15" s="73"/>
      <c r="N15" s="73"/>
      <c r="O15" s="73"/>
    </row>
    <row r="16" spans="1:15">
      <c r="B16" s="72"/>
      <c r="D16" s="73"/>
      <c r="F16" s="73"/>
      <c r="G16" s="73"/>
      <c r="H16" s="73"/>
      <c r="I16" s="73"/>
      <c r="J16" s="73"/>
      <c r="K16" s="73"/>
      <c r="L16" s="73"/>
      <c r="M16" s="73"/>
      <c r="N16" s="73"/>
      <c r="O16" s="73"/>
    </row>
    <row r="17" spans="2:15">
      <c r="B17" s="72"/>
      <c r="D17" s="73"/>
      <c r="E17" s="66" t="s">
        <v>128</v>
      </c>
      <c r="F17" s="73">
        <v>1000</v>
      </c>
      <c r="G17" s="73" t="s">
        <v>107</v>
      </c>
      <c r="H17" s="73"/>
      <c r="I17" s="73"/>
      <c r="J17" s="73"/>
      <c r="K17" s="73"/>
      <c r="L17" s="73"/>
      <c r="M17" s="73"/>
      <c r="N17" s="73"/>
      <c r="O17" s="73"/>
    </row>
    <row r="18" spans="2:15">
      <c r="B18" s="72"/>
      <c r="D18" s="73"/>
      <c r="F18" s="66">
        <f>F17*F12*1000</f>
        <v>10000000</v>
      </c>
      <c r="G18" s="66" t="s">
        <v>130</v>
      </c>
      <c r="H18" s="73"/>
      <c r="I18" s="73"/>
      <c r="J18" s="73"/>
      <c r="K18" s="73"/>
      <c r="L18" s="73"/>
      <c r="M18" s="73"/>
      <c r="N18" s="73"/>
      <c r="O18" s="73"/>
    </row>
    <row r="19" spans="2:15">
      <c r="B19" s="72"/>
      <c r="D19" s="73"/>
      <c r="H19" s="73"/>
      <c r="I19" s="73"/>
      <c r="J19" s="73"/>
      <c r="K19" s="73"/>
      <c r="L19" s="73"/>
      <c r="M19" s="73"/>
      <c r="N19" s="73"/>
      <c r="O19" s="73"/>
    </row>
    <row r="20" spans="2:15">
      <c r="B20" s="72"/>
      <c r="D20" s="73"/>
      <c r="F20" s="166"/>
      <c r="G20" s="73"/>
      <c r="H20" s="73"/>
      <c r="I20" s="73"/>
      <c r="J20" s="73"/>
      <c r="K20" s="73"/>
      <c r="L20" s="73"/>
      <c r="M20" s="73"/>
      <c r="N20" s="73"/>
      <c r="O20" s="73"/>
    </row>
    <row r="21" spans="2:15">
      <c r="B21" s="72"/>
      <c r="D21" s="73"/>
      <c r="F21" s="73"/>
      <c r="G21" s="73"/>
      <c r="H21" s="73"/>
      <c r="I21" s="73"/>
      <c r="J21" s="73"/>
      <c r="K21" s="73"/>
      <c r="L21" s="73"/>
      <c r="M21" s="73"/>
      <c r="N21" s="73"/>
      <c r="O21" s="73"/>
    </row>
    <row r="22" spans="2:15">
      <c r="B22" s="72"/>
      <c r="D22" s="73"/>
      <c r="E22" s="73"/>
      <c r="F22" s="73"/>
      <c r="G22" s="73"/>
      <c r="H22" s="73"/>
      <c r="I22" s="73"/>
      <c r="J22" s="73"/>
      <c r="K22" s="73"/>
      <c r="L22" s="73"/>
      <c r="M22" s="73"/>
      <c r="N22" s="73"/>
      <c r="O22" s="73"/>
    </row>
    <row r="23" spans="2:15">
      <c r="B23" s="72"/>
      <c r="D23" s="73"/>
      <c r="E23" s="73"/>
      <c r="F23" s="73"/>
      <c r="G23" s="73"/>
      <c r="H23" s="73"/>
      <c r="I23" s="73"/>
      <c r="J23" s="73"/>
      <c r="K23" s="73"/>
      <c r="L23" s="73"/>
      <c r="M23" s="73"/>
      <c r="N23" s="73"/>
      <c r="O23" s="73"/>
    </row>
    <row r="24" spans="2:15">
      <c r="B24" s="72"/>
      <c r="D24" s="73"/>
      <c r="F24" s="73"/>
      <c r="G24" s="73"/>
      <c r="H24" s="73"/>
      <c r="I24" s="73"/>
      <c r="J24" s="73"/>
      <c r="K24" s="73"/>
      <c r="L24" s="73"/>
      <c r="M24" s="73"/>
      <c r="N24" s="73"/>
      <c r="O24" s="73"/>
    </row>
    <row r="25" spans="2:15">
      <c r="B25" s="72"/>
      <c r="D25" s="73"/>
      <c r="F25" s="73"/>
      <c r="G25" s="73"/>
      <c r="H25" s="73"/>
      <c r="I25" s="73"/>
      <c r="J25" s="73"/>
      <c r="K25" s="73"/>
      <c r="L25" s="73"/>
      <c r="M25" s="73"/>
      <c r="N25" s="73"/>
      <c r="O25" s="73"/>
    </row>
    <row r="26" spans="2:15">
      <c r="B26" s="72"/>
      <c r="D26" s="73"/>
      <c r="E26" s="66" t="s">
        <v>143</v>
      </c>
      <c r="F26" s="167">
        <v>1.4999999999999999E-2</v>
      </c>
      <c r="G26" s="73" t="s">
        <v>131</v>
      </c>
      <c r="H26" s="73"/>
      <c r="I26" s="73"/>
      <c r="J26" s="73"/>
      <c r="K26" s="73"/>
      <c r="L26" s="73"/>
      <c r="M26" s="73"/>
      <c r="N26" s="73"/>
      <c r="O26" s="73"/>
    </row>
    <row r="27" spans="2:15">
      <c r="B27" s="72"/>
      <c r="D27" s="73"/>
      <c r="F27" s="73">
        <f>F18/F10</f>
        <v>400000</v>
      </c>
      <c r="G27" s="73" t="s">
        <v>132</v>
      </c>
      <c r="H27" s="73"/>
      <c r="I27" s="73"/>
      <c r="J27" s="73"/>
      <c r="K27" s="73"/>
      <c r="L27" s="73"/>
      <c r="M27" s="73"/>
      <c r="N27" s="73"/>
      <c r="O27" s="73"/>
    </row>
    <row r="28" spans="2:15">
      <c r="B28" s="72"/>
      <c r="D28" s="73"/>
      <c r="E28" s="73" t="s">
        <v>144</v>
      </c>
      <c r="F28" s="73">
        <f>F26*F27</f>
        <v>6000</v>
      </c>
      <c r="G28" s="73" t="s">
        <v>133</v>
      </c>
      <c r="H28" s="73"/>
      <c r="I28" s="73"/>
      <c r="J28" s="73"/>
      <c r="K28" s="73"/>
      <c r="L28" s="73"/>
      <c r="M28" s="73"/>
      <c r="N28" s="73"/>
      <c r="O28" s="73"/>
    </row>
    <row r="29" spans="2:15">
      <c r="B29" s="72"/>
      <c r="D29" s="73"/>
      <c r="E29" s="73"/>
      <c r="F29" s="73"/>
      <c r="G29" s="73"/>
      <c r="H29" s="73"/>
      <c r="I29" s="73"/>
      <c r="J29" s="73"/>
      <c r="K29" s="73"/>
      <c r="L29" s="73"/>
      <c r="M29" s="73"/>
      <c r="N29" s="73"/>
      <c r="O29" s="73"/>
    </row>
    <row r="30" spans="2:15">
      <c r="B30" s="72"/>
      <c r="D30" s="73"/>
      <c r="E30" s="73" t="s">
        <v>134</v>
      </c>
      <c r="F30" s="166">
        <v>0.3</v>
      </c>
      <c r="G30" s="73" t="s">
        <v>129</v>
      </c>
      <c r="H30" s="73"/>
      <c r="I30" s="73"/>
      <c r="J30" s="73"/>
      <c r="K30" s="73"/>
      <c r="L30" s="73"/>
      <c r="M30" s="73"/>
      <c r="N30" s="73"/>
      <c r="O30" s="73"/>
    </row>
    <row r="31" spans="2:15">
      <c r="B31" s="72"/>
      <c r="D31" s="73"/>
      <c r="F31" s="73">
        <f>F30*F18</f>
        <v>3000000</v>
      </c>
      <c r="G31" s="73" t="s">
        <v>20</v>
      </c>
      <c r="H31" s="73"/>
      <c r="I31" s="73"/>
      <c r="J31" s="73"/>
      <c r="K31" s="73"/>
      <c r="L31" s="73"/>
      <c r="M31" s="73"/>
      <c r="N31" s="73"/>
      <c r="O31" s="73"/>
    </row>
    <row r="32" spans="2:15">
      <c r="B32" s="72"/>
      <c r="D32" s="73"/>
      <c r="F32" s="73"/>
      <c r="G32" s="73"/>
      <c r="H32" s="73"/>
      <c r="I32" s="73"/>
      <c r="J32" s="73"/>
      <c r="K32" s="73"/>
      <c r="L32" s="73"/>
      <c r="M32" s="73"/>
      <c r="N32" s="73"/>
      <c r="O32" s="73"/>
    </row>
    <row r="33" spans="2:15">
      <c r="B33" s="72"/>
      <c r="D33" s="73"/>
      <c r="E33" s="66" t="s">
        <v>135</v>
      </c>
      <c r="F33" s="73">
        <v>4800</v>
      </c>
      <c r="G33" s="73" t="s">
        <v>138</v>
      </c>
      <c r="H33" s="159" t="s">
        <v>145</v>
      </c>
      <c r="I33" s="73"/>
      <c r="J33" s="73"/>
      <c r="K33" s="73"/>
      <c r="L33" s="73"/>
      <c r="M33" s="73"/>
      <c r="N33" s="73"/>
      <c r="O33" s="73"/>
    </row>
    <row r="34" spans="2:15">
      <c r="B34" s="72"/>
      <c r="D34" s="73"/>
      <c r="E34" s="66" t="s">
        <v>136</v>
      </c>
      <c r="F34" s="73">
        <v>60000</v>
      </c>
      <c r="G34" s="73" t="s">
        <v>137</v>
      </c>
      <c r="H34" s="73"/>
      <c r="I34" s="73"/>
      <c r="J34" s="73"/>
      <c r="K34" s="73"/>
      <c r="L34" s="73"/>
      <c r="M34" s="73"/>
      <c r="N34" s="73"/>
      <c r="O34" s="73"/>
    </row>
    <row r="35" spans="2:15">
      <c r="B35" s="72"/>
      <c r="D35" s="73"/>
      <c r="E35" s="66" t="s">
        <v>146</v>
      </c>
      <c r="F35" s="73">
        <f>F34/F33</f>
        <v>12.5</v>
      </c>
      <c r="G35" s="73" t="s">
        <v>1</v>
      </c>
      <c r="H35" s="73"/>
      <c r="I35" s="73"/>
      <c r="J35" s="73"/>
      <c r="K35" s="73"/>
      <c r="L35" s="73"/>
      <c r="M35" s="73"/>
      <c r="N35" s="73"/>
      <c r="O35" s="73"/>
    </row>
    <row r="36" spans="2:15">
      <c r="B36" s="72"/>
      <c r="D36" s="73"/>
      <c r="F36" s="73"/>
      <c r="G36" s="73"/>
      <c r="H36" s="73"/>
      <c r="I36" s="73"/>
      <c r="J36" s="73"/>
      <c r="K36" s="73"/>
      <c r="L36" s="73"/>
      <c r="M36" s="73"/>
      <c r="N36" s="73"/>
      <c r="O36" s="73"/>
    </row>
    <row r="37" spans="2:15">
      <c r="B37" s="72"/>
      <c r="D37" s="73"/>
      <c r="E37" s="73" t="s">
        <v>139</v>
      </c>
      <c r="F37" s="73">
        <f>(F10/F35)-1</f>
        <v>1</v>
      </c>
      <c r="G37" s="73" t="s">
        <v>140</v>
      </c>
      <c r="H37" s="73"/>
      <c r="I37" s="73"/>
      <c r="J37" s="73"/>
      <c r="K37" s="73"/>
      <c r="L37" s="73"/>
      <c r="M37" s="73"/>
      <c r="N37" s="73"/>
      <c r="O37" s="73"/>
    </row>
    <row r="38" spans="2:15">
      <c r="B38" s="72"/>
      <c r="D38" s="73"/>
      <c r="E38" s="73" t="s">
        <v>141</v>
      </c>
      <c r="F38" s="73">
        <f>F37*F31</f>
        <v>3000000</v>
      </c>
      <c r="G38" s="73"/>
      <c r="H38" s="73"/>
      <c r="I38" s="73"/>
      <c r="J38" s="73"/>
      <c r="K38" s="73"/>
      <c r="L38" s="73"/>
      <c r="M38" s="73"/>
      <c r="N38" s="73"/>
      <c r="O38" s="73"/>
    </row>
    <row r="39" spans="2:15">
      <c r="B39" s="72"/>
      <c r="D39" s="73"/>
      <c r="E39" s="73" t="s">
        <v>142</v>
      </c>
      <c r="F39" s="73">
        <f>F38/F10</f>
        <v>120000</v>
      </c>
      <c r="G39" s="73"/>
      <c r="H39" s="73"/>
      <c r="I39" s="73"/>
      <c r="J39" s="73"/>
      <c r="K39" s="73"/>
      <c r="L39" s="73"/>
      <c r="M39" s="73"/>
      <c r="N39" s="73"/>
      <c r="O39" s="73"/>
    </row>
    <row r="40" spans="2:15">
      <c r="B40" s="72"/>
      <c r="D40" s="73"/>
      <c r="F40" s="73"/>
      <c r="G40" s="73"/>
      <c r="H40" s="73"/>
      <c r="I40" s="73"/>
      <c r="J40" s="73"/>
      <c r="K40" s="73"/>
      <c r="L40" s="73"/>
      <c r="M40" s="73"/>
      <c r="N40" s="73"/>
      <c r="O40" s="73"/>
    </row>
    <row r="41" spans="2:15">
      <c r="B41" s="72"/>
      <c r="D41" s="73"/>
      <c r="E41" s="66" t="s">
        <v>23</v>
      </c>
      <c r="F41" s="73">
        <f>F28+F39</f>
        <v>126000</v>
      </c>
      <c r="G41" s="73"/>
      <c r="H41" s="73"/>
      <c r="I41" s="73"/>
      <c r="J41" s="73"/>
      <c r="K41" s="73"/>
      <c r="L41" s="73"/>
      <c r="M41" s="73"/>
      <c r="N41" s="73"/>
      <c r="O41" s="73"/>
    </row>
    <row r="42" spans="2:15" ht="54" customHeight="1">
      <c r="B42" s="72"/>
      <c r="D42" s="73"/>
      <c r="E42" s="168" t="s">
        <v>124</v>
      </c>
      <c r="F42" s="168">
        <v>0</v>
      </c>
      <c r="G42" s="192" t="s">
        <v>147</v>
      </c>
      <c r="H42" s="192"/>
      <c r="I42" s="192"/>
      <c r="J42" s="192"/>
      <c r="K42" s="73"/>
      <c r="L42" s="73"/>
      <c r="M42" s="73"/>
      <c r="N42" s="73"/>
      <c r="O42" s="73"/>
    </row>
    <row r="43" spans="2:15">
      <c r="B43" s="72"/>
      <c r="D43" s="73"/>
      <c r="F43" s="73"/>
      <c r="G43" s="73"/>
      <c r="H43" s="73"/>
      <c r="I43" s="73"/>
      <c r="J43" s="73"/>
      <c r="K43" s="73"/>
      <c r="L43" s="73"/>
      <c r="M43" s="73"/>
      <c r="N43" s="73"/>
      <c r="O43" s="73"/>
    </row>
    <row r="44" spans="2:15">
      <c r="B44" s="72"/>
      <c r="D44" s="73"/>
      <c r="F44" s="73"/>
      <c r="G44" s="73"/>
      <c r="H44" s="73"/>
      <c r="I44" s="73"/>
      <c r="J44" s="73"/>
      <c r="K44" s="73"/>
      <c r="L44" s="73"/>
      <c r="M44" s="73"/>
      <c r="N44" s="73"/>
      <c r="O44" s="73"/>
    </row>
    <row r="45" spans="2:15">
      <c r="B45" s="72"/>
      <c r="D45" s="73"/>
      <c r="E45" s="73" t="s">
        <v>66</v>
      </c>
      <c r="F45" s="166">
        <v>0.08</v>
      </c>
      <c r="G45" s="73"/>
      <c r="H45" s="73"/>
      <c r="I45" s="73"/>
      <c r="J45" s="73"/>
      <c r="K45" s="73"/>
      <c r="L45" s="73"/>
      <c r="M45" s="73"/>
      <c r="N45" s="73"/>
      <c r="O45" s="73"/>
    </row>
    <row r="46" spans="2:15">
      <c r="B46" s="72"/>
      <c r="D46" s="73"/>
      <c r="E46" s="66" t="s">
        <v>170</v>
      </c>
      <c r="F46" s="73">
        <v>0</v>
      </c>
      <c r="G46" s="73" t="s">
        <v>171</v>
      </c>
      <c r="H46" s="73"/>
      <c r="I46" s="73"/>
      <c r="J46" s="73"/>
      <c r="K46" s="73"/>
      <c r="L46" s="73"/>
      <c r="M46" s="73"/>
      <c r="N46" s="73"/>
      <c r="O46" s="73"/>
    </row>
    <row r="47" spans="2:15">
      <c r="B47" s="72"/>
      <c r="D47" s="73"/>
      <c r="F47" s="73"/>
      <c r="G47" s="73"/>
      <c r="H47" s="73"/>
      <c r="I47" s="73"/>
      <c r="J47" s="73"/>
      <c r="K47" s="73"/>
      <c r="L47" s="73"/>
      <c r="M47" s="73"/>
      <c r="N47" s="73"/>
      <c r="O47" s="73"/>
    </row>
    <row r="48" spans="2:15">
      <c r="B48" s="72"/>
      <c r="D48" s="73"/>
      <c r="F48" s="73"/>
      <c r="G48" s="73"/>
      <c r="H48" s="73"/>
      <c r="I48" s="73"/>
      <c r="J48" s="73"/>
      <c r="K48" s="73"/>
      <c r="L48" s="73"/>
      <c r="M48" s="73"/>
      <c r="N48" s="73"/>
      <c r="O48" s="73"/>
    </row>
    <row r="49" spans="2:15">
      <c r="B49" s="72"/>
      <c r="D49" s="73"/>
      <c r="E49" s="73"/>
      <c r="F49" s="73"/>
      <c r="G49" s="73"/>
      <c r="H49" s="73"/>
      <c r="I49" s="73"/>
      <c r="J49" s="73"/>
      <c r="K49" s="73"/>
      <c r="L49" s="73"/>
      <c r="M49" s="73"/>
      <c r="N49" s="73"/>
      <c r="O49" s="73"/>
    </row>
    <row r="50" spans="2:15">
      <c r="B50" s="72"/>
      <c r="D50" s="73"/>
      <c r="E50" s="73"/>
      <c r="F50" s="73"/>
      <c r="G50" s="73"/>
      <c r="H50" s="73"/>
      <c r="I50" s="73"/>
      <c r="J50" s="73"/>
      <c r="K50" s="73"/>
      <c r="L50" s="73"/>
      <c r="M50" s="73"/>
      <c r="N50" s="73"/>
      <c r="O50" s="73"/>
    </row>
    <row r="51" spans="2:15">
      <c r="B51" s="72"/>
      <c r="D51" s="73"/>
      <c r="E51" s="73"/>
      <c r="F51" s="73"/>
      <c r="G51" s="73"/>
      <c r="H51" s="73"/>
      <c r="I51" s="73"/>
      <c r="J51" s="73"/>
      <c r="K51" s="73"/>
      <c r="L51" s="73"/>
      <c r="M51" s="73"/>
      <c r="N51" s="73"/>
      <c r="O51" s="73"/>
    </row>
    <row r="52" spans="2:15">
      <c r="B52" s="72"/>
      <c r="D52" s="73"/>
      <c r="E52" s="73"/>
      <c r="F52" s="73"/>
      <c r="G52" s="73"/>
      <c r="H52" s="73"/>
      <c r="I52" s="73"/>
      <c r="J52" s="73"/>
      <c r="K52" s="73"/>
      <c r="L52" s="73"/>
      <c r="M52" s="73"/>
      <c r="N52" s="73"/>
      <c r="O52" s="73"/>
    </row>
    <row r="53" spans="2:15">
      <c r="B53" s="72"/>
      <c r="D53" s="73"/>
      <c r="E53" s="73"/>
      <c r="F53" s="73"/>
      <c r="G53" s="73"/>
      <c r="H53" s="73"/>
      <c r="I53" s="73"/>
      <c r="J53" s="73"/>
      <c r="K53" s="73"/>
      <c r="L53" s="73"/>
      <c r="M53" s="73"/>
      <c r="N53" s="73"/>
      <c r="O53" s="73"/>
    </row>
    <row r="54" spans="2:15">
      <c r="B54" s="72"/>
      <c r="D54" s="73"/>
      <c r="E54" s="73"/>
      <c r="F54" s="73"/>
      <c r="G54" s="73"/>
      <c r="H54" s="73"/>
      <c r="I54" s="73"/>
      <c r="J54" s="73"/>
      <c r="K54" s="73"/>
      <c r="L54" s="73"/>
      <c r="M54" s="73"/>
      <c r="N54" s="73"/>
      <c r="O54" s="73"/>
    </row>
    <row r="55" spans="2:15">
      <c r="B55" s="72"/>
      <c r="D55" s="73"/>
      <c r="E55" s="73"/>
      <c r="F55" s="73"/>
      <c r="G55" s="73"/>
      <c r="H55" s="73"/>
      <c r="I55" s="73"/>
      <c r="J55" s="73"/>
      <c r="K55" s="73"/>
      <c r="L55" s="73"/>
      <c r="M55" s="73"/>
      <c r="N55" s="73"/>
      <c r="O55" s="73"/>
    </row>
    <row r="56" spans="2:15">
      <c r="B56" s="72"/>
      <c r="D56" s="73"/>
      <c r="E56" s="73"/>
      <c r="F56" s="73"/>
      <c r="G56" s="73"/>
      <c r="H56" s="73"/>
      <c r="I56" s="73"/>
      <c r="J56" s="73"/>
      <c r="K56" s="73"/>
      <c r="L56" s="73"/>
      <c r="M56" s="73"/>
      <c r="N56" s="73"/>
      <c r="O56" s="73"/>
    </row>
    <row r="57" spans="2:15">
      <c r="B57" s="72"/>
      <c r="D57" s="73"/>
      <c r="E57" s="73"/>
      <c r="F57" s="73"/>
      <c r="G57" s="73"/>
      <c r="H57" s="73"/>
      <c r="I57" s="73"/>
      <c r="J57" s="73"/>
      <c r="K57" s="73"/>
      <c r="L57" s="73"/>
      <c r="M57" s="73"/>
      <c r="N57" s="73"/>
      <c r="O57" s="73"/>
    </row>
    <row r="58" spans="2:15">
      <c r="B58" s="72"/>
      <c r="D58" s="73"/>
      <c r="E58" s="73"/>
      <c r="F58" s="73"/>
      <c r="G58" s="73"/>
      <c r="H58" s="73"/>
      <c r="I58" s="73"/>
      <c r="J58" s="73"/>
      <c r="K58" s="73"/>
      <c r="L58" s="73"/>
      <c r="M58" s="73"/>
      <c r="N58" s="73"/>
      <c r="O58" s="73"/>
    </row>
    <row r="59" spans="2:15">
      <c r="B59" s="72"/>
      <c r="D59" s="73"/>
      <c r="E59" s="73"/>
      <c r="F59" s="73"/>
      <c r="G59" s="73"/>
      <c r="H59" s="73"/>
      <c r="I59" s="73"/>
      <c r="J59" s="73"/>
      <c r="K59" s="73"/>
      <c r="L59" s="73"/>
      <c r="M59" s="73"/>
      <c r="N59" s="73"/>
      <c r="O59" s="73"/>
    </row>
    <row r="60" spans="2:15">
      <c r="B60" s="72"/>
      <c r="D60" s="73"/>
      <c r="E60" s="73"/>
      <c r="F60" s="73"/>
      <c r="G60" s="73"/>
      <c r="H60" s="73"/>
      <c r="I60" s="73"/>
      <c r="J60" s="73"/>
      <c r="K60" s="73"/>
      <c r="L60" s="73"/>
      <c r="M60" s="73"/>
      <c r="N60" s="73"/>
      <c r="O60" s="73"/>
    </row>
    <row r="61" spans="2:15">
      <c r="B61" s="72"/>
      <c r="D61" s="73"/>
      <c r="E61" s="73"/>
      <c r="F61" s="73"/>
      <c r="G61" s="73"/>
      <c r="H61" s="73"/>
      <c r="I61" s="73"/>
      <c r="J61" s="73"/>
      <c r="K61" s="73"/>
      <c r="L61" s="73"/>
      <c r="M61" s="73"/>
      <c r="N61" s="73"/>
      <c r="O61" s="73"/>
    </row>
    <row r="62" spans="2:15">
      <c r="B62" s="72"/>
      <c r="D62" s="73"/>
      <c r="E62" s="73"/>
      <c r="F62" s="73"/>
      <c r="G62" s="73"/>
      <c r="H62" s="73"/>
      <c r="I62" s="73"/>
      <c r="J62" s="73"/>
      <c r="K62" s="73"/>
      <c r="L62" s="73"/>
      <c r="M62" s="73"/>
      <c r="N62" s="73"/>
      <c r="O62" s="73"/>
    </row>
    <row r="63" spans="2:15">
      <c r="B63" s="72"/>
      <c r="D63" s="73"/>
      <c r="E63" s="73"/>
      <c r="F63" s="73"/>
      <c r="G63" s="73"/>
      <c r="H63" s="73"/>
      <c r="I63" s="73"/>
      <c r="J63" s="73"/>
      <c r="K63" s="73"/>
      <c r="L63" s="73"/>
      <c r="M63" s="73"/>
      <c r="N63" s="73"/>
      <c r="O63" s="73"/>
    </row>
    <row r="64" spans="2:15">
      <c r="B64" s="72"/>
      <c r="D64" s="73"/>
      <c r="E64" s="73" t="s">
        <v>148</v>
      </c>
      <c r="F64" s="73"/>
      <c r="G64" s="73"/>
      <c r="H64" s="73"/>
      <c r="I64" s="73"/>
      <c r="J64" s="73"/>
      <c r="K64" s="73"/>
      <c r="L64" s="73"/>
      <c r="M64" s="73"/>
      <c r="N64" s="73"/>
      <c r="O64" s="73"/>
    </row>
    <row r="65" spans="2:15">
      <c r="B65" s="72"/>
      <c r="D65" s="73"/>
      <c r="E65" s="73" t="s">
        <v>149</v>
      </c>
      <c r="F65" s="73"/>
      <c r="G65" s="73"/>
      <c r="H65" s="73"/>
      <c r="I65" s="73"/>
      <c r="J65" s="73"/>
      <c r="K65" s="73"/>
      <c r="L65" s="73"/>
      <c r="M65" s="73"/>
      <c r="N65" s="73"/>
      <c r="O65" s="73"/>
    </row>
    <row r="66" spans="2:15">
      <c r="B66" s="72"/>
      <c r="D66" s="73"/>
      <c r="E66" s="73"/>
      <c r="F66" s="73"/>
      <c r="G66" s="73"/>
      <c r="H66" s="73"/>
      <c r="I66" s="73"/>
      <c r="J66" s="73"/>
      <c r="K66" s="73"/>
      <c r="L66" s="73"/>
      <c r="M66" s="73"/>
      <c r="N66" s="73"/>
      <c r="O66" s="73"/>
    </row>
    <row r="67" spans="2:15">
      <c r="B67" s="72"/>
      <c r="D67" s="73"/>
      <c r="E67" s="73"/>
      <c r="F67" s="73"/>
      <c r="G67" s="73"/>
      <c r="H67" s="73"/>
      <c r="I67" s="73"/>
      <c r="J67" s="73"/>
      <c r="K67" s="73"/>
      <c r="L67" s="73"/>
      <c r="M67" s="73"/>
      <c r="N67" s="73"/>
      <c r="O67" s="73"/>
    </row>
    <row r="68" spans="2:15">
      <c r="B68" s="72"/>
      <c r="D68" s="73"/>
      <c r="E68" s="73"/>
      <c r="F68" s="73"/>
      <c r="G68" s="73"/>
      <c r="H68" s="73"/>
      <c r="I68" s="73"/>
      <c r="J68" s="73"/>
      <c r="K68" s="73"/>
      <c r="L68" s="73"/>
      <c r="M68" s="73"/>
      <c r="N68" s="73"/>
      <c r="O68" s="73"/>
    </row>
    <row r="69" spans="2:15">
      <c r="B69" s="72"/>
      <c r="D69" s="73"/>
      <c r="E69" s="73"/>
      <c r="F69" s="73"/>
      <c r="G69" s="73"/>
      <c r="H69" s="73"/>
      <c r="I69" s="73"/>
      <c r="J69" s="73"/>
      <c r="K69" s="73"/>
      <c r="L69" s="73"/>
      <c r="M69" s="73"/>
      <c r="N69" s="73"/>
      <c r="O69" s="73"/>
    </row>
    <row r="70" spans="2:15">
      <c r="B70" s="72"/>
      <c r="D70" s="73"/>
      <c r="E70" s="73"/>
      <c r="F70" s="73"/>
      <c r="G70" s="73"/>
      <c r="H70" s="73"/>
      <c r="I70" s="73"/>
      <c r="J70" s="73"/>
      <c r="K70" s="73"/>
      <c r="L70" s="73"/>
      <c r="M70" s="73"/>
      <c r="N70" s="73"/>
      <c r="O70" s="73"/>
    </row>
    <row r="71" spans="2:15">
      <c r="B71" s="72"/>
      <c r="D71" s="73"/>
      <c r="E71" s="73"/>
      <c r="F71" s="73"/>
      <c r="G71" s="73"/>
      <c r="H71" s="73"/>
      <c r="I71" s="73"/>
      <c r="J71" s="73"/>
      <c r="K71" s="73"/>
      <c r="L71" s="73"/>
      <c r="M71" s="73"/>
      <c r="N71" s="73"/>
      <c r="O71" s="73"/>
    </row>
    <row r="72" spans="2:15">
      <c r="B72" s="72"/>
      <c r="D72" s="73"/>
      <c r="E72" s="73"/>
      <c r="F72" s="73"/>
      <c r="G72" s="73"/>
      <c r="H72" s="73"/>
      <c r="I72" s="73"/>
      <c r="J72" s="73"/>
      <c r="K72" s="73"/>
      <c r="L72" s="73"/>
      <c r="M72" s="73"/>
      <c r="N72" s="73"/>
      <c r="O72" s="73"/>
    </row>
    <row r="73" spans="2:15">
      <c r="B73" s="72"/>
      <c r="D73" s="73"/>
      <c r="E73" s="73"/>
      <c r="F73" s="73"/>
      <c r="G73" s="73"/>
      <c r="H73" s="73"/>
      <c r="I73" s="73"/>
      <c r="J73" s="73"/>
      <c r="K73" s="73"/>
      <c r="L73" s="73"/>
      <c r="M73" s="73"/>
      <c r="N73" s="73"/>
      <c r="O73" s="73"/>
    </row>
    <row r="74" spans="2:15">
      <c r="B74" s="72"/>
      <c r="C74" s="73"/>
      <c r="D74" s="73"/>
      <c r="G74" s="73"/>
      <c r="H74" s="73"/>
      <c r="I74" s="73"/>
      <c r="J74" s="73"/>
      <c r="K74" s="73"/>
      <c r="L74" s="73"/>
      <c r="M74" s="73"/>
      <c r="N74" s="73"/>
      <c r="O74" s="73"/>
    </row>
    <row r="75" spans="2:15">
      <c r="B75" s="72"/>
      <c r="C75" s="73"/>
      <c r="D75" s="73"/>
      <c r="E75" s="73"/>
      <c r="F75" s="73"/>
      <c r="G75" s="73"/>
      <c r="H75" s="73"/>
      <c r="I75" s="73"/>
      <c r="J75" s="73"/>
      <c r="K75" s="73"/>
      <c r="L75" s="73"/>
      <c r="M75" s="73"/>
    </row>
    <row r="76" spans="2:15">
      <c r="B76" s="72"/>
      <c r="C76" s="73"/>
      <c r="D76" s="73"/>
      <c r="E76" s="73"/>
      <c r="F76" s="73"/>
      <c r="G76" s="73"/>
      <c r="H76" s="73"/>
      <c r="I76" s="73"/>
      <c r="J76" s="73"/>
      <c r="K76" s="73"/>
      <c r="L76" s="73"/>
      <c r="M76" s="73"/>
    </row>
    <row r="77" spans="2:15">
      <c r="B77" s="72"/>
      <c r="C77" s="73"/>
      <c r="D77" s="73"/>
      <c r="E77" s="73"/>
      <c r="F77" s="73"/>
      <c r="G77" s="73"/>
      <c r="H77" s="73"/>
      <c r="I77" s="73"/>
      <c r="J77" s="73"/>
      <c r="K77" s="73"/>
      <c r="L77" s="73"/>
      <c r="M77" s="73"/>
    </row>
    <row r="78" spans="2:15">
      <c r="B78" s="72"/>
      <c r="C78" s="73"/>
      <c r="D78" s="73"/>
      <c r="E78" s="73"/>
      <c r="F78" s="73"/>
      <c r="G78" s="73"/>
      <c r="H78" s="73"/>
      <c r="I78" s="73"/>
      <c r="J78" s="73"/>
      <c r="K78" s="73"/>
      <c r="L78" s="73"/>
      <c r="M78" s="73"/>
      <c r="N78" s="73"/>
      <c r="O78" s="73"/>
    </row>
    <row r="79" spans="2:15">
      <c r="B79" s="72"/>
      <c r="C79" s="73"/>
      <c r="D79" s="73"/>
      <c r="H79" s="73"/>
      <c r="K79" s="73"/>
      <c r="L79" s="73"/>
      <c r="M79" s="73"/>
      <c r="N79" s="73"/>
      <c r="O79" s="73"/>
    </row>
    <row r="80" spans="2:15">
      <c r="B80" s="72"/>
      <c r="C80" s="151"/>
      <c r="D80" s="73"/>
      <c r="K80" s="73"/>
      <c r="L80" s="73"/>
      <c r="M80" s="73"/>
      <c r="N80" s="73"/>
      <c r="O80" s="73"/>
    </row>
    <row r="81" spans="2:15">
      <c r="B81" s="72"/>
      <c r="C81" s="73"/>
      <c r="D81" s="73"/>
      <c r="E81" s="73"/>
      <c r="F81" s="73"/>
      <c r="G81" s="73"/>
      <c r="H81" s="73"/>
      <c r="K81" s="73"/>
      <c r="L81" s="73"/>
      <c r="M81" s="73"/>
      <c r="N81" s="73"/>
      <c r="O81" s="73"/>
    </row>
    <row r="82" spans="2:15">
      <c r="B82" s="72"/>
      <c r="C82" s="73"/>
      <c r="D82" s="73"/>
      <c r="E82" s="73"/>
      <c r="F82" s="73"/>
      <c r="G82" s="73"/>
      <c r="H82" s="73"/>
      <c r="I82" s="73"/>
      <c r="J82" s="73"/>
      <c r="K82" s="73"/>
      <c r="L82" s="73"/>
      <c r="M82" s="73"/>
      <c r="N82" s="73"/>
      <c r="O82" s="73"/>
    </row>
    <row r="83" spans="2:15">
      <c r="B83" s="72"/>
      <c r="C83" s="73"/>
      <c r="D83" s="73"/>
      <c r="H83" s="73"/>
      <c r="I83" s="73"/>
      <c r="J83" s="73"/>
      <c r="K83" s="73"/>
      <c r="L83" s="73"/>
      <c r="M83" s="73"/>
      <c r="N83" s="73"/>
      <c r="O83" s="73"/>
    </row>
    <row r="84" spans="2:15">
      <c r="B84" s="72"/>
      <c r="C84" s="73"/>
      <c r="D84" s="73"/>
      <c r="I84" s="73"/>
      <c r="J84" s="73"/>
      <c r="K84" s="73"/>
      <c r="L84" s="73"/>
      <c r="M84" s="73"/>
      <c r="N84" s="73"/>
      <c r="O84" s="73"/>
    </row>
    <row r="85" spans="2:15">
      <c r="B85" s="72"/>
      <c r="C85" s="73"/>
      <c r="D85" s="73"/>
      <c r="I85" s="73"/>
      <c r="J85" s="73"/>
      <c r="K85" s="73"/>
      <c r="L85" s="73"/>
      <c r="M85" s="73"/>
      <c r="N85" s="73"/>
      <c r="O85" s="73"/>
    </row>
    <row r="86" spans="2:15">
      <c r="B86" s="72"/>
      <c r="C86" s="73"/>
      <c r="D86" s="73"/>
      <c r="H86" s="73"/>
      <c r="I86" s="73"/>
      <c r="J86" s="73"/>
      <c r="K86" s="73"/>
      <c r="L86" s="73"/>
      <c r="M86" s="73"/>
      <c r="N86" s="73"/>
      <c r="O86" s="73"/>
    </row>
    <row r="87" spans="2:15">
      <c r="B87" s="72"/>
      <c r="C87" s="73"/>
      <c r="D87" s="73"/>
      <c r="H87" s="73"/>
      <c r="I87" s="73"/>
      <c r="J87" s="73"/>
      <c r="K87" s="73"/>
      <c r="L87" s="73"/>
      <c r="M87" s="73"/>
      <c r="N87" s="73"/>
      <c r="O87" s="73"/>
    </row>
    <row r="88" spans="2:15">
      <c r="B88" s="72"/>
      <c r="C88" s="73"/>
      <c r="D88" s="73"/>
      <c r="H88" s="73"/>
      <c r="I88" s="73"/>
      <c r="J88" s="73"/>
      <c r="K88" s="73"/>
      <c r="L88" s="73"/>
      <c r="M88" s="73"/>
      <c r="N88" s="73"/>
      <c r="O88" s="73"/>
    </row>
    <row r="89" spans="2:15">
      <c r="B89" s="72"/>
      <c r="C89" s="73"/>
      <c r="D89" s="73"/>
      <c r="H89" s="73"/>
      <c r="I89" s="73"/>
      <c r="J89" s="73"/>
      <c r="K89" s="73"/>
      <c r="L89" s="73"/>
      <c r="M89" s="73"/>
      <c r="N89" s="73"/>
      <c r="O89" s="73"/>
    </row>
    <row r="90" spans="2:15">
      <c r="B90" s="72"/>
      <c r="C90" s="73"/>
      <c r="D90" s="73"/>
      <c r="E90" s="73"/>
      <c r="F90" s="73"/>
      <c r="H90" s="73"/>
      <c r="I90" s="73"/>
      <c r="J90" s="73"/>
      <c r="K90" s="73"/>
      <c r="L90" s="73"/>
      <c r="M90" s="73"/>
      <c r="N90" s="73"/>
      <c r="O90" s="73"/>
    </row>
    <row r="91" spans="2:15">
      <c r="B91" s="72"/>
      <c r="C91" s="73"/>
      <c r="D91" s="73"/>
      <c r="E91" s="73"/>
      <c r="F91" s="73"/>
      <c r="G91" s="73"/>
      <c r="H91" s="73"/>
      <c r="I91" s="73"/>
      <c r="J91" s="73"/>
      <c r="K91" s="73"/>
      <c r="L91" s="73"/>
      <c r="M91" s="73"/>
      <c r="N91" s="73"/>
      <c r="O91" s="73"/>
    </row>
    <row r="92" spans="2:15">
      <c r="B92" s="72"/>
      <c r="C92" s="73"/>
      <c r="D92" s="73"/>
      <c r="E92" s="73"/>
      <c r="F92" s="73"/>
      <c r="G92" s="73"/>
      <c r="H92" s="73"/>
      <c r="I92" s="73"/>
      <c r="J92" s="73"/>
      <c r="K92" s="73"/>
      <c r="L92" s="73"/>
      <c r="M92" s="73"/>
      <c r="N92" s="73"/>
      <c r="O92" s="73"/>
    </row>
    <row r="93" spans="2:15">
      <c r="B93" s="72"/>
      <c r="C93" s="73"/>
      <c r="D93" s="73"/>
      <c r="E93" s="73"/>
      <c r="F93" s="73"/>
      <c r="G93" s="73"/>
      <c r="H93" s="73"/>
      <c r="I93" s="73"/>
      <c r="J93" s="73"/>
      <c r="K93" s="73"/>
      <c r="L93" s="73"/>
      <c r="M93" s="73"/>
      <c r="N93" s="73"/>
      <c r="O93" s="73"/>
    </row>
    <row r="94" spans="2:15">
      <c r="B94" s="72"/>
      <c r="C94" s="73"/>
      <c r="D94" s="73"/>
      <c r="E94" s="73"/>
      <c r="F94" s="73"/>
      <c r="G94" s="73"/>
      <c r="H94" s="73"/>
      <c r="I94" s="73"/>
      <c r="J94" s="73"/>
      <c r="K94" s="73"/>
      <c r="L94" s="73"/>
      <c r="M94" s="73"/>
      <c r="N94" s="73"/>
      <c r="O94" s="73"/>
    </row>
    <row r="95" spans="2:15">
      <c r="B95" s="72"/>
      <c r="C95" s="73"/>
      <c r="D95" s="73"/>
      <c r="E95" s="73"/>
      <c r="F95" s="73"/>
      <c r="G95" s="73"/>
      <c r="H95" s="73"/>
      <c r="I95" s="73"/>
      <c r="J95" s="73"/>
      <c r="K95" s="73"/>
      <c r="L95" s="73"/>
      <c r="M95" s="73"/>
      <c r="N95" s="73"/>
      <c r="O95" s="73"/>
    </row>
    <row r="96" spans="2:15">
      <c r="B96" s="72"/>
      <c r="C96" s="73"/>
      <c r="D96" s="73"/>
      <c r="E96" s="73"/>
      <c r="F96" s="73"/>
      <c r="H96" s="73"/>
      <c r="I96" s="73"/>
      <c r="J96" s="73"/>
      <c r="K96" s="73"/>
      <c r="L96" s="73"/>
      <c r="M96" s="73"/>
      <c r="N96" s="73"/>
      <c r="O96" s="73"/>
    </row>
    <row r="97" spans="2:15">
      <c r="B97" s="72"/>
      <c r="I97" s="73"/>
      <c r="J97" s="73"/>
      <c r="K97" s="73"/>
      <c r="L97" s="73"/>
      <c r="M97" s="73"/>
      <c r="N97" s="73"/>
      <c r="O97" s="73"/>
    </row>
    <row r="98" spans="2:15">
      <c r="B98" s="72"/>
      <c r="C98" s="73"/>
      <c r="D98" s="73"/>
      <c r="H98" s="73"/>
      <c r="I98" s="73"/>
      <c r="J98" s="73"/>
      <c r="K98" s="73"/>
      <c r="L98" s="73"/>
      <c r="M98" s="73"/>
      <c r="N98" s="73"/>
      <c r="O98" s="73"/>
    </row>
    <row r="99" spans="2:15">
      <c r="B99" s="72"/>
      <c r="I99" s="73"/>
      <c r="J99" s="73"/>
      <c r="K99" s="73"/>
      <c r="L99" s="73"/>
      <c r="M99" s="73"/>
      <c r="N99" s="73"/>
      <c r="O99" s="73"/>
    </row>
    <row r="100" spans="2:15">
      <c r="B100" s="72"/>
      <c r="C100" s="159" t="s">
        <v>119</v>
      </c>
      <c r="D100" s="73"/>
      <c r="F100" s="66">
        <v>40</v>
      </c>
      <c r="G100" s="66" t="s">
        <v>150</v>
      </c>
      <c r="H100" s="66" t="s">
        <v>151</v>
      </c>
      <c r="I100" s="73"/>
      <c r="J100" s="73"/>
      <c r="K100" s="73"/>
      <c r="L100" s="73"/>
      <c r="M100" s="73"/>
      <c r="N100" s="73"/>
      <c r="O100" s="73"/>
    </row>
    <row r="101" spans="2:15">
      <c r="B101" s="72"/>
      <c r="C101" s="73"/>
      <c r="D101" s="73"/>
      <c r="F101" s="66">
        <v>0.5</v>
      </c>
      <c r="G101" s="66" t="s">
        <v>58</v>
      </c>
      <c r="H101" s="66" t="s">
        <v>152</v>
      </c>
      <c r="I101" s="73"/>
      <c r="J101" s="73"/>
      <c r="K101" s="73"/>
      <c r="L101" s="73"/>
      <c r="M101" s="73"/>
      <c r="N101" s="73"/>
      <c r="O101" s="73"/>
    </row>
    <row r="102" spans="2:15">
      <c r="B102" s="72"/>
      <c r="C102" s="73"/>
      <c r="F102" s="66">
        <f>12.2*2.44</f>
        <v>29.767999999999997</v>
      </c>
      <c r="G102" s="66" t="s">
        <v>154</v>
      </c>
      <c r="H102" s="66" t="s">
        <v>155</v>
      </c>
      <c r="I102" s="73"/>
      <c r="J102" s="73"/>
      <c r="K102" s="73"/>
      <c r="L102" s="73"/>
      <c r="M102" s="73"/>
      <c r="N102" s="73"/>
      <c r="O102" s="73"/>
    </row>
    <row r="103" spans="2:15">
      <c r="B103" s="72"/>
      <c r="F103" s="66">
        <f>F100*(F12/F101)</f>
        <v>800</v>
      </c>
      <c r="G103" s="66" t="s">
        <v>153</v>
      </c>
      <c r="H103" s="169">
        <f>F12</f>
        <v>10</v>
      </c>
      <c r="I103" s="73" t="s">
        <v>58</v>
      </c>
      <c r="J103" s="73"/>
      <c r="K103" s="73"/>
      <c r="L103" s="73"/>
      <c r="M103" s="73"/>
      <c r="N103" s="73"/>
      <c r="O103" s="73"/>
    </row>
    <row r="104" spans="2:15">
      <c r="B104" s="72"/>
      <c r="F104" s="66">
        <f>F103*F102</f>
        <v>23814.399999999998</v>
      </c>
      <c r="G104" s="66" t="s">
        <v>154</v>
      </c>
      <c r="I104" s="73"/>
      <c r="J104" s="73"/>
      <c r="K104" s="73"/>
      <c r="L104" s="73"/>
      <c r="M104" s="73"/>
      <c r="N104" s="73"/>
      <c r="O104" s="73"/>
    </row>
    <row r="105" spans="2:15">
      <c r="B105" s="72"/>
      <c r="E105" s="66" t="s">
        <v>70</v>
      </c>
      <c r="F105" s="66">
        <f>F104/1000000</f>
        <v>2.3814399999999999E-2</v>
      </c>
      <c r="G105" s="66" t="s">
        <v>71</v>
      </c>
      <c r="J105" s="73"/>
      <c r="K105" s="73"/>
      <c r="L105" s="73"/>
      <c r="M105" s="73"/>
      <c r="N105" s="73"/>
      <c r="O105" s="73"/>
    </row>
    <row r="106" spans="2:15">
      <c r="B106" s="72"/>
      <c r="J106" s="73"/>
      <c r="K106" s="73"/>
      <c r="L106" s="73"/>
      <c r="M106" s="73"/>
      <c r="N106" s="73"/>
      <c r="O106" s="73"/>
    </row>
    <row r="107" spans="2:15">
      <c r="B107" s="72"/>
      <c r="J107" s="73"/>
      <c r="K107" s="73"/>
      <c r="L107" s="73"/>
      <c r="M107" s="73"/>
      <c r="N107" s="73"/>
      <c r="O107" s="73"/>
    </row>
    <row r="108" spans="2:15">
      <c r="B108" s="72"/>
      <c r="J108" s="73"/>
      <c r="K108" s="73"/>
      <c r="L108" s="73"/>
      <c r="M108" s="73"/>
      <c r="N108" s="73"/>
      <c r="O108" s="73"/>
    </row>
    <row r="109" spans="2:15">
      <c r="B109" s="72"/>
      <c r="J109" s="73"/>
      <c r="K109" s="73"/>
      <c r="L109" s="73"/>
      <c r="M109" s="73"/>
      <c r="N109" s="73"/>
      <c r="O109" s="73"/>
    </row>
    <row r="110" spans="2:15">
      <c r="B110" s="72"/>
      <c r="K110" s="73"/>
      <c r="L110" s="73"/>
      <c r="M110" s="73"/>
      <c r="N110" s="73"/>
      <c r="O110" s="73"/>
    </row>
    <row r="111" spans="2:15">
      <c r="B111" s="72"/>
      <c r="K111" s="73"/>
      <c r="L111" s="73"/>
      <c r="M111" s="73"/>
      <c r="N111" s="73"/>
      <c r="O111" s="73"/>
    </row>
    <row r="112" spans="2:15">
      <c r="B112" s="72"/>
      <c r="K112" s="73"/>
      <c r="L112" s="73"/>
      <c r="M112" s="73"/>
      <c r="N112" s="73"/>
      <c r="O112" s="73"/>
    </row>
    <row r="113" spans="2:15">
      <c r="B113" s="72"/>
      <c r="K113" s="73"/>
      <c r="L113" s="73"/>
      <c r="M113" s="73"/>
      <c r="N113" s="73"/>
      <c r="O113" s="73"/>
    </row>
    <row r="114" spans="2:15">
      <c r="B114" s="72"/>
      <c r="K114" s="73"/>
      <c r="L114" s="73"/>
      <c r="M114" s="73"/>
      <c r="N114" s="73"/>
      <c r="O114" s="73"/>
    </row>
    <row r="115" spans="2:15">
      <c r="B115" s="72"/>
      <c r="K115" s="73"/>
      <c r="L115" s="73"/>
      <c r="M115" s="73"/>
      <c r="N115" s="73"/>
      <c r="O115" s="73"/>
    </row>
    <row r="116" spans="2:15">
      <c r="B116" s="72"/>
      <c r="K116" s="73"/>
      <c r="L116" s="73"/>
      <c r="M116" s="73"/>
      <c r="N116" s="73"/>
      <c r="O116" s="73"/>
    </row>
    <row r="117" spans="2:15">
      <c r="B117" s="72"/>
      <c r="K117" s="73"/>
      <c r="L117" s="73"/>
      <c r="M117" s="73"/>
      <c r="N117" s="73"/>
      <c r="O117" s="73"/>
    </row>
    <row r="118" spans="2:15">
      <c r="B118" s="72"/>
      <c r="J118"/>
      <c r="K118" s="73"/>
      <c r="L118" s="73"/>
      <c r="M118" s="73"/>
      <c r="N118" s="73"/>
      <c r="O118" s="73"/>
    </row>
    <row r="119" spans="2:15">
      <c r="B119" s="72"/>
      <c r="K119" s="73"/>
      <c r="L119" s="73"/>
      <c r="M119" s="73"/>
      <c r="N119" s="73"/>
      <c r="O119" s="73"/>
    </row>
    <row r="120" spans="2:15">
      <c r="B120" s="72"/>
      <c r="K120" s="73"/>
      <c r="L120" s="73"/>
      <c r="M120" s="73"/>
      <c r="N120" s="73"/>
      <c r="O120" s="73"/>
    </row>
    <row r="121" spans="2:15">
      <c r="B121" s="72"/>
      <c r="K121" s="73"/>
      <c r="L121" s="73"/>
      <c r="M121" s="73"/>
      <c r="N121" s="73"/>
      <c r="O121" s="73"/>
    </row>
    <row r="122" spans="2:15">
      <c r="B122" s="72"/>
      <c r="K122" s="73"/>
      <c r="L122" s="73"/>
      <c r="M122" s="73"/>
      <c r="N122" s="73"/>
      <c r="O122" s="73"/>
    </row>
    <row r="123" spans="2:15">
      <c r="B123" s="72"/>
      <c r="K123" s="73"/>
      <c r="L123" s="73"/>
      <c r="M123" s="73"/>
      <c r="N123" s="73"/>
      <c r="O123" s="73"/>
    </row>
    <row r="124" spans="2:15">
      <c r="B124" s="72"/>
      <c r="K124" s="73"/>
      <c r="L124" s="73"/>
      <c r="M124" s="73"/>
      <c r="N124" s="73"/>
      <c r="O124" s="73"/>
    </row>
    <row r="125" spans="2:15">
      <c r="B125" s="72"/>
      <c r="K125" s="73"/>
      <c r="L125" s="73"/>
      <c r="N125" s="73"/>
      <c r="O125" s="73"/>
    </row>
    <row r="126" spans="2:15">
      <c r="B126" s="72"/>
      <c r="K126" s="73"/>
      <c r="L126" s="73"/>
      <c r="M126" s="73"/>
      <c r="N126" s="73"/>
      <c r="O126" s="73"/>
    </row>
    <row r="127" spans="2:15">
      <c r="B127" s="72"/>
      <c r="C127" s="151" t="s">
        <v>106</v>
      </c>
      <c r="K127" s="73"/>
      <c r="L127" s="73"/>
      <c r="M127" s="73"/>
      <c r="N127" s="73"/>
      <c r="O127" s="73"/>
    </row>
    <row r="128" spans="2:15">
      <c r="B128" s="72"/>
      <c r="F128" s="66">
        <v>8585</v>
      </c>
      <c r="G128" s="66" t="s">
        <v>108</v>
      </c>
      <c r="K128" s="73"/>
      <c r="L128" s="73"/>
      <c r="M128" s="73"/>
      <c r="N128" s="73"/>
      <c r="O128" s="73"/>
    </row>
    <row r="129" spans="1:15">
      <c r="B129" s="72"/>
      <c r="F129" s="66">
        <f>F128/(365*24)</f>
        <v>0.98002283105022836</v>
      </c>
      <c r="H129" s="66" t="s">
        <v>60</v>
      </c>
      <c r="K129" s="73"/>
      <c r="L129" s="73"/>
      <c r="M129" s="73"/>
      <c r="N129" s="73"/>
      <c r="O129" s="73"/>
    </row>
    <row r="130" spans="1:15">
      <c r="B130" s="72"/>
      <c r="K130" s="73"/>
      <c r="L130" s="73"/>
      <c r="M130" s="73"/>
      <c r="N130" s="73"/>
      <c r="O130" s="73"/>
    </row>
    <row r="131" spans="1:15">
      <c r="B131" s="72"/>
      <c r="K131" s="73"/>
      <c r="L131" s="73"/>
      <c r="M131" s="73"/>
      <c r="N131" s="73"/>
      <c r="O131" s="73"/>
    </row>
    <row r="132" spans="1:15">
      <c r="B132" s="72"/>
      <c r="K132" s="73"/>
      <c r="L132" s="73"/>
      <c r="M132" s="73"/>
      <c r="N132" s="73"/>
      <c r="O132" s="73"/>
    </row>
    <row r="133" spans="1:15">
      <c r="B133" s="72"/>
      <c r="K133" s="73"/>
      <c r="L133" s="73"/>
      <c r="M133" s="73"/>
      <c r="N133" s="73"/>
      <c r="O133" s="73"/>
    </row>
    <row r="134" spans="1:15">
      <c r="B134" s="72"/>
      <c r="K134" s="73"/>
      <c r="L134" s="73"/>
      <c r="M134" s="73"/>
      <c r="N134" s="73"/>
      <c r="O134" s="73"/>
    </row>
    <row r="135" spans="1:15">
      <c r="B135" s="72"/>
      <c r="K135" s="73"/>
      <c r="L135" s="73"/>
      <c r="M135" s="73"/>
      <c r="N135" s="73"/>
      <c r="O135" s="73"/>
    </row>
    <row r="136" spans="1:15">
      <c r="B136" s="72"/>
      <c r="K136" s="73"/>
      <c r="L136" s="73"/>
      <c r="M136" s="73"/>
      <c r="N136" s="73"/>
      <c r="O136" s="73"/>
    </row>
    <row r="137" spans="1:15">
      <c r="B137" s="72"/>
      <c r="F137" s="73"/>
      <c r="K137" s="73"/>
      <c r="L137" s="73"/>
      <c r="M137" s="73"/>
      <c r="N137" s="73"/>
      <c r="O137" s="73"/>
    </row>
    <row r="138" spans="1:15">
      <c r="B138" s="72"/>
      <c r="L138" s="73"/>
      <c r="M138" s="73"/>
      <c r="N138" s="73"/>
      <c r="O138" s="73"/>
    </row>
    <row r="139" spans="1:15">
      <c r="A139" s="144"/>
      <c r="B139" s="145"/>
      <c r="C139" s="70" t="s">
        <v>116</v>
      </c>
    </row>
    <row r="140" spans="1:15">
      <c r="A140" s="144"/>
      <c r="B140" s="145"/>
      <c r="C140" s="154" t="s">
        <v>120</v>
      </c>
    </row>
    <row r="141" spans="1:15">
      <c r="A141" s="144"/>
      <c r="B141" s="145"/>
    </row>
    <row r="142" spans="1:15">
      <c r="A142" s="144"/>
      <c r="B142" s="145"/>
    </row>
    <row r="143" spans="1:15">
      <c r="A143" s="144"/>
      <c r="B143" s="145"/>
    </row>
    <row r="144" spans="1:15">
      <c r="A144" s="144"/>
      <c r="B144" s="145"/>
      <c r="E144" s="66">
        <v>1</v>
      </c>
      <c r="F144" s="66" t="s">
        <v>91</v>
      </c>
      <c r="G144" s="66" t="s">
        <v>87</v>
      </c>
      <c r="K144" s="66" t="s">
        <v>111</v>
      </c>
      <c r="L144" s="73" t="s">
        <v>112</v>
      </c>
    </row>
    <row r="145" spans="1:12">
      <c r="A145" s="144"/>
      <c r="B145" s="145"/>
      <c r="L145" s="73" t="s">
        <v>113</v>
      </c>
    </row>
    <row r="146" spans="1:12">
      <c r="A146" s="144"/>
      <c r="B146" s="145"/>
      <c r="L146" s="73" t="s">
        <v>114</v>
      </c>
    </row>
    <row r="147" spans="1:12">
      <c r="A147" s="144"/>
      <c r="B147" s="145"/>
      <c r="L147" s="73" t="s">
        <v>115</v>
      </c>
    </row>
    <row r="148" spans="1:12">
      <c r="A148" s="144"/>
      <c r="B148" s="145"/>
    </row>
    <row r="149" spans="1:12">
      <c r="A149" s="144"/>
      <c r="B149" s="145"/>
      <c r="L149" s="73"/>
    </row>
    <row r="150" spans="1:12">
      <c r="A150" s="144"/>
      <c r="B150" s="145"/>
      <c r="E150" s="73"/>
      <c r="F150" s="73"/>
      <c r="G150" s="73"/>
      <c r="H150" s="73"/>
      <c r="L150" s="73"/>
    </row>
    <row r="151" spans="1:12">
      <c r="A151" s="144"/>
      <c r="B151" s="145"/>
      <c r="G151" s="73"/>
      <c r="L151" s="73"/>
    </row>
    <row r="152" spans="1:12">
      <c r="A152" s="144"/>
      <c r="B152" s="145"/>
      <c r="L152" s="73"/>
    </row>
    <row r="153" spans="1:12">
      <c r="A153" s="144"/>
      <c r="B153" s="145"/>
      <c r="L153" s="73"/>
    </row>
    <row r="154" spans="1:12">
      <c r="A154" s="144"/>
      <c r="B154" s="145"/>
    </row>
    <row r="155" spans="1:12">
      <c r="A155" s="144"/>
      <c r="B155" s="145"/>
    </row>
    <row r="156" spans="1:12">
      <c r="A156" s="144"/>
      <c r="B156" s="145"/>
    </row>
    <row r="157" spans="1:12">
      <c r="A157" s="144"/>
      <c r="B157" s="145"/>
    </row>
    <row r="158" spans="1:12">
      <c r="A158" s="144"/>
      <c r="B158" s="145"/>
    </row>
    <row r="159" spans="1:12">
      <c r="A159" s="144"/>
      <c r="B159" s="145"/>
    </row>
    <row r="160" spans="1:12">
      <c r="A160" s="144"/>
      <c r="B160" s="145"/>
    </row>
    <row r="161" spans="1:11">
      <c r="A161" s="144"/>
      <c r="B161" s="145"/>
    </row>
    <row r="162" spans="1:11">
      <c r="A162" s="144"/>
      <c r="B162" s="145"/>
    </row>
    <row r="163" spans="1:11">
      <c r="A163" s="144"/>
      <c r="B163" s="145"/>
    </row>
    <row r="164" spans="1:11">
      <c r="A164" s="144"/>
      <c r="B164" s="145"/>
    </row>
    <row r="165" spans="1:11">
      <c r="A165" s="144"/>
      <c r="B165" s="145"/>
    </row>
    <row r="166" spans="1:11">
      <c r="A166" s="144"/>
      <c r="B166" s="145"/>
    </row>
    <row r="167" spans="1:11">
      <c r="A167" s="144"/>
      <c r="B167" s="145"/>
    </row>
    <row r="168" spans="1:11">
      <c r="A168" s="144"/>
      <c r="B168" s="145"/>
    </row>
    <row r="169" spans="1:11">
      <c r="A169" s="144"/>
      <c r="B169" s="145"/>
    </row>
    <row r="170" spans="1:11">
      <c r="A170" s="144"/>
      <c r="B170" s="145"/>
    </row>
    <row r="171" spans="1:11">
      <c r="A171" s="144"/>
      <c r="B171" s="145"/>
      <c r="K171" s="147"/>
    </row>
    <row r="172" spans="1:11">
      <c r="A172" s="144"/>
      <c r="B172" s="145"/>
    </row>
    <row r="173" spans="1:11">
      <c r="A173" s="144"/>
      <c r="B173" s="145"/>
    </row>
    <row r="174" spans="1:11">
      <c r="A174" s="144"/>
      <c r="B174" s="145"/>
    </row>
    <row r="175" spans="1:11">
      <c r="A175" s="144"/>
      <c r="B175" s="145"/>
    </row>
    <row r="176" spans="1:11">
      <c r="A176" s="144"/>
      <c r="B176" s="145"/>
    </row>
    <row r="177" spans="1:2">
      <c r="A177" s="144"/>
      <c r="B177" s="145"/>
    </row>
    <row r="178" spans="1:2">
      <c r="A178" s="144"/>
      <c r="B178" s="145"/>
    </row>
    <row r="179" spans="1:2">
      <c r="A179" s="144"/>
      <c r="B179" s="145"/>
    </row>
    <row r="180" spans="1:2">
      <c r="A180" s="144"/>
      <c r="B180" s="145"/>
    </row>
    <row r="181" spans="1:2">
      <c r="A181" s="144"/>
      <c r="B181" s="145"/>
    </row>
    <row r="182" spans="1:2">
      <c r="A182" s="144"/>
      <c r="B182" s="145"/>
    </row>
    <row r="183" spans="1:2">
      <c r="A183" s="144"/>
      <c r="B183" s="145"/>
    </row>
    <row r="184" spans="1:2">
      <c r="A184" s="144"/>
      <c r="B184" s="145"/>
    </row>
    <row r="185" spans="1:2">
      <c r="A185" s="144"/>
      <c r="B185" s="145"/>
    </row>
    <row r="186" spans="1:2">
      <c r="A186" s="144"/>
      <c r="B186" s="145"/>
    </row>
    <row r="187" spans="1:2">
      <c r="A187" s="144"/>
      <c r="B187" s="145"/>
    </row>
    <row r="188" spans="1:2">
      <c r="A188" s="144"/>
      <c r="B188" s="145"/>
    </row>
    <row r="189" spans="1:2">
      <c r="A189" s="144"/>
      <c r="B189" s="145"/>
    </row>
    <row r="190" spans="1:2">
      <c r="A190" s="144"/>
      <c r="B190" s="145"/>
    </row>
    <row r="191" spans="1:2">
      <c r="A191" s="144"/>
      <c r="B191" s="145"/>
    </row>
    <row r="192" spans="1:2">
      <c r="A192" s="144"/>
      <c r="B192" s="145"/>
    </row>
    <row r="193" spans="1:4">
      <c r="A193" s="144"/>
      <c r="B193" s="145"/>
    </row>
    <row r="194" spans="1:4">
      <c r="A194" s="144"/>
      <c r="B194" s="145"/>
    </row>
    <row r="195" spans="1:4">
      <c r="A195" s="144"/>
      <c r="B195" s="145"/>
    </row>
    <row r="196" spans="1:4">
      <c r="A196" s="144"/>
      <c r="B196" s="145"/>
    </row>
    <row r="197" spans="1:4">
      <c r="A197" s="144"/>
      <c r="B197" s="145"/>
    </row>
    <row r="198" spans="1:4">
      <c r="A198" s="144"/>
      <c r="B198" s="145"/>
      <c r="D198" s="73"/>
    </row>
    <row r="199" spans="1:4">
      <c r="A199" s="144"/>
      <c r="B199" s="145"/>
      <c r="D199" s="73"/>
    </row>
    <row r="200" spans="1:4">
      <c r="A200" s="144"/>
      <c r="B200" s="145"/>
      <c r="D200" s="73"/>
    </row>
    <row r="201" spans="1:4">
      <c r="A201" s="144"/>
      <c r="B201" s="145"/>
    </row>
    <row r="202" spans="1:4">
      <c r="A202" s="144"/>
      <c r="B202" s="145"/>
    </row>
    <row r="203" spans="1:4">
      <c r="A203" s="144"/>
      <c r="B203" s="145"/>
    </row>
    <row r="204" spans="1:4">
      <c r="A204" s="144"/>
      <c r="B204" s="145"/>
    </row>
    <row r="205" spans="1:4">
      <c r="A205" s="144"/>
      <c r="B205" s="145"/>
    </row>
    <row r="206" spans="1:4">
      <c r="A206" s="144"/>
      <c r="B206" s="145"/>
    </row>
    <row r="207" spans="1:4">
      <c r="A207" s="144"/>
      <c r="B207" s="145"/>
    </row>
    <row r="208" spans="1:4">
      <c r="A208" s="144"/>
      <c r="B208" s="145"/>
    </row>
    <row r="209" spans="1:7">
      <c r="A209" s="144"/>
      <c r="B209" s="145"/>
    </row>
    <row r="210" spans="1:7">
      <c r="A210" s="144"/>
      <c r="B210" s="145"/>
    </row>
    <row r="211" spans="1:7">
      <c r="A211" s="144"/>
      <c r="B211" s="145"/>
    </row>
    <row r="212" spans="1:7">
      <c r="A212" s="144"/>
      <c r="B212" s="145"/>
    </row>
    <row r="213" spans="1:7">
      <c r="A213" s="144"/>
      <c r="B213" s="145"/>
      <c r="E213" s="73"/>
      <c r="F213" s="73"/>
      <c r="G213" s="73"/>
    </row>
    <row r="214" spans="1:7">
      <c r="A214" s="144"/>
      <c r="B214" s="145"/>
      <c r="E214" s="73"/>
      <c r="F214" s="73"/>
      <c r="G214" s="73"/>
    </row>
    <row r="215" spans="1:7">
      <c r="A215" s="144"/>
      <c r="B215" s="145"/>
      <c r="E215" s="73"/>
      <c r="F215" s="73"/>
      <c r="G215" s="73"/>
    </row>
    <row r="216" spans="1:7">
      <c r="A216" s="144"/>
      <c r="B216" s="145"/>
    </row>
    <row r="217" spans="1:7">
      <c r="A217" s="144"/>
      <c r="B217" s="145"/>
      <c r="E217" s="73"/>
    </row>
    <row r="218" spans="1:7">
      <c r="A218" s="144"/>
      <c r="B218" s="145"/>
    </row>
    <row r="219" spans="1:7">
      <c r="A219" s="144"/>
      <c r="B219" s="145"/>
      <c r="C219" s="70"/>
    </row>
    <row r="220" spans="1:7">
      <c r="A220" s="144"/>
      <c r="B220" s="145"/>
      <c r="E220" s="73"/>
      <c r="F220" s="73"/>
      <c r="G220" s="73"/>
    </row>
    <row r="221" spans="1:7">
      <c r="A221" s="144"/>
      <c r="B221" s="145"/>
      <c r="C221" s="73"/>
    </row>
    <row r="222" spans="1:7">
      <c r="A222" s="144"/>
      <c r="B222" s="145"/>
      <c r="C222" s="73"/>
    </row>
    <row r="223" spans="1:7">
      <c r="A223" s="144"/>
      <c r="B223" s="145"/>
      <c r="C223" s="73"/>
    </row>
    <row r="224" spans="1:7">
      <c r="A224" s="144"/>
      <c r="B224" s="145"/>
    </row>
    <row r="225" spans="1:6">
      <c r="A225" s="144"/>
      <c r="B225" s="145"/>
    </row>
    <row r="226" spans="1:6">
      <c r="A226" s="144"/>
      <c r="B226" s="145"/>
    </row>
    <row r="227" spans="1:6">
      <c r="A227" s="144"/>
      <c r="B227" s="145"/>
    </row>
    <row r="228" spans="1:6">
      <c r="A228" s="144"/>
      <c r="B228" s="145"/>
    </row>
    <row r="229" spans="1:6">
      <c r="A229" s="144"/>
      <c r="B229" s="145"/>
    </row>
    <row r="230" spans="1:6">
      <c r="A230" s="144"/>
      <c r="B230" s="145"/>
    </row>
    <row r="231" spans="1:6">
      <c r="A231" s="144"/>
      <c r="B231" s="145"/>
    </row>
    <row r="232" spans="1:6">
      <c r="A232" s="144"/>
      <c r="B232" s="145"/>
    </row>
    <row r="233" spans="1:6">
      <c r="A233" s="144"/>
      <c r="B233" s="145"/>
    </row>
    <row r="234" spans="1:6">
      <c r="A234" s="144"/>
      <c r="B234" s="145"/>
      <c r="D234" s="73"/>
    </row>
    <row r="235" spans="1:6">
      <c r="A235" s="144"/>
      <c r="B235" s="145"/>
    </row>
    <row r="236" spans="1:6">
      <c r="A236" s="144"/>
      <c r="B236" s="145"/>
    </row>
    <row r="237" spans="1:6">
      <c r="A237" s="144"/>
      <c r="B237" s="145"/>
    </row>
    <row r="238" spans="1:6">
      <c r="A238" s="144"/>
      <c r="B238" s="145"/>
    </row>
    <row r="239" spans="1:6">
      <c r="A239" s="144"/>
      <c r="B239" s="145"/>
      <c r="F239" s="129"/>
    </row>
    <row r="240" spans="1:6">
      <c r="A240" s="144"/>
      <c r="B240" s="145"/>
    </row>
    <row r="241" spans="1:5">
      <c r="A241" s="144"/>
      <c r="B241" s="145"/>
    </row>
    <row r="242" spans="1:5">
      <c r="A242" s="144"/>
      <c r="B242" s="145"/>
      <c r="E242" s="130"/>
    </row>
    <row r="243" spans="1:5">
      <c r="A243" s="144"/>
      <c r="B243" s="145"/>
    </row>
    <row r="244" spans="1:5">
      <c r="A244" s="144"/>
      <c r="B244" s="145"/>
    </row>
    <row r="245" spans="1:5">
      <c r="A245" s="144"/>
      <c r="B245" s="145"/>
    </row>
    <row r="246" spans="1:5">
      <c r="A246" s="144"/>
      <c r="B246" s="145"/>
      <c r="C246" s="73"/>
    </row>
    <row r="247" spans="1:5">
      <c r="A247" s="144"/>
      <c r="B247" s="145"/>
      <c r="C247" s="73"/>
    </row>
    <row r="248" spans="1:5">
      <c r="A248" s="144"/>
      <c r="B248" s="145"/>
      <c r="C248" s="73"/>
    </row>
    <row r="249" spans="1:5">
      <c r="A249" s="144"/>
      <c r="B249" s="145"/>
      <c r="C249" s="73"/>
    </row>
    <row r="250" spans="1:5">
      <c r="A250" s="144"/>
      <c r="B250" s="145"/>
      <c r="C250" s="73"/>
    </row>
    <row r="251" spans="1:5">
      <c r="A251" s="144"/>
      <c r="B251" s="145"/>
      <c r="C251" s="73"/>
    </row>
    <row r="252" spans="1:5">
      <c r="A252" s="144"/>
      <c r="B252" s="145"/>
    </row>
    <row r="253" spans="1:5">
      <c r="A253" s="144"/>
      <c r="B253" s="145"/>
    </row>
    <row r="254" spans="1:5">
      <c r="A254" s="144"/>
      <c r="B254" s="145"/>
    </row>
    <row r="255" spans="1:5">
      <c r="A255" s="144"/>
      <c r="B255" s="145"/>
    </row>
    <row r="256" spans="1:5">
      <c r="A256" s="144"/>
      <c r="B256" s="145"/>
    </row>
    <row r="257" spans="1:2">
      <c r="A257" s="144"/>
      <c r="B257" s="145"/>
    </row>
    <row r="258" spans="1:2">
      <c r="A258" s="144"/>
      <c r="B258" s="145"/>
    </row>
    <row r="259" spans="1:2">
      <c r="A259" s="144"/>
      <c r="B259" s="145"/>
    </row>
    <row r="260" spans="1:2">
      <c r="A260" s="144"/>
      <c r="B260" s="145"/>
    </row>
    <row r="261" spans="1:2">
      <c r="A261" s="144"/>
      <c r="B261" s="145"/>
    </row>
    <row r="262" spans="1:2">
      <c r="A262" s="144"/>
      <c r="B262" s="145"/>
    </row>
    <row r="263" spans="1:2">
      <c r="A263" s="144"/>
      <c r="B263" s="145"/>
    </row>
    <row r="264" spans="1:2">
      <c r="A264" s="144"/>
      <c r="B264" s="145"/>
    </row>
    <row r="265" spans="1:2">
      <c r="A265" s="144"/>
      <c r="B265" s="145"/>
    </row>
    <row r="266" spans="1:2">
      <c r="A266" s="144"/>
      <c r="B266" s="145"/>
    </row>
    <row r="267" spans="1:2">
      <c r="A267" s="144"/>
      <c r="B267" s="145"/>
    </row>
    <row r="268" spans="1:2">
      <c r="A268" s="144"/>
      <c r="B268" s="145"/>
    </row>
    <row r="269" spans="1:2">
      <c r="A269" s="144"/>
      <c r="B269" s="145"/>
    </row>
    <row r="270" spans="1:2">
      <c r="A270" s="144"/>
      <c r="B270" s="145"/>
    </row>
    <row r="271" spans="1:2">
      <c r="A271" s="144"/>
      <c r="B271" s="145"/>
    </row>
    <row r="272" spans="1:2">
      <c r="A272" s="144"/>
      <c r="B272" s="145"/>
    </row>
    <row r="273" spans="1:2">
      <c r="A273" s="144"/>
      <c r="B273" s="145"/>
    </row>
    <row r="274" spans="1:2">
      <c r="A274" s="144"/>
      <c r="B274" s="145"/>
    </row>
    <row r="275" spans="1:2">
      <c r="A275" s="144"/>
      <c r="B275" s="145"/>
    </row>
    <row r="276" spans="1:2">
      <c r="A276" s="144"/>
      <c r="B276" s="145"/>
    </row>
    <row r="277" spans="1:2">
      <c r="A277" s="144"/>
      <c r="B277" s="145"/>
    </row>
    <row r="278" spans="1:2">
      <c r="A278" s="144"/>
      <c r="B278" s="145"/>
    </row>
    <row r="279" spans="1:2">
      <c r="A279" s="144"/>
      <c r="B279" s="145"/>
    </row>
    <row r="280" spans="1:2">
      <c r="A280" s="144"/>
      <c r="B280" s="145"/>
    </row>
    <row r="281" spans="1:2">
      <c r="A281" s="144"/>
      <c r="B281" s="145"/>
    </row>
    <row r="282" spans="1:2">
      <c r="A282" s="144"/>
      <c r="B282" s="145"/>
    </row>
    <row r="283" spans="1:2">
      <c r="A283" s="144"/>
      <c r="B283" s="145"/>
    </row>
    <row r="284" spans="1:2">
      <c r="A284" s="144"/>
      <c r="B284" s="145"/>
    </row>
    <row r="285" spans="1:2">
      <c r="A285" s="144"/>
      <c r="B285" s="145"/>
    </row>
    <row r="286" spans="1:2">
      <c r="A286" s="144"/>
      <c r="B286" s="145"/>
    </row>
    <row r="287" spans="1:2">
      <c r="A287" s="144"/>
      <c r="B287" s="145"/>
    </row>
    <row r="288" spans="1:2">
      <c r="A288" s="144"/>
      <c r="B288" s="145"/>
    </row>
    <row r="289" spans="1:2">
      <c r="A289" s="144"/>
      <c r="B289" s="145"/>
    </row>
    <row r="290" spans="1:2">
      <c r="A290" s="144"/>
      <c r="B290" s="145"/>
    </row>
    <row r="291" spans="1:2">
      <c r="A291" s="144"/>
      <c r="B291" s="145"/>
    </row>
    <row r="292" spans="1:2">
      <c r="A292" s="144"/>
      <c r="B292" s="145"/>
    </row>
    <row r="293" spans="1:2">
      <c r="A293" s="144"/>
      <c r="B293" s="145"/>
    </row>
    <row r="294" spans="1:2">
      <c r="A294" s="144"/>
      <c r="B294" s="145"/>
    </row>
    <row r="295" spans="1:2">
      <c r="A295" s="144"/>
      <c r="B295" s="145"/>
    </row>
    <row r="296" spans="1:2">
      <c r="A296" s="144"/>
      <c r="B296" s="145"/>
    </row>
    <row r="297" spans="1:2">
      <c r="A297" s="144"/>
      <c r="B297" s="145"/>
    </row>
    <row r="298" spans="1:2">
      <c r="A298" s="144"/>
      <c r="B298" s="145"/>
    </row>
    <row r="299" spans="1:2">
      <c r="A299" s="144"/>
      <c r="B299" s="145"/>
    </row>
    <row r="300" spans="1:2">
      <c r="A300" s="144"/>
      <c r="B300" s="145"/>
    </row>
    <row r="301" spans="1:2">
      <c r="A301" s="144"/>
      <c r="B301" s="145"/>
    </row>
    <row r="302" spans="1:2">
      <c r="A302" s="144"/>
      <c r="B302" s="145"/>
    </row>
    <row r="303" spans="1:2">
      <c r="A303" s="144"/>
      <c r="B303" s="145"/>
    </row>
    <row r="304" spans="1:2">
      <c r="A304" s="144"/>
      <c r="B304" s="145"/>
    </row>
    <row r="305" spans="1:9">
      <c r="A305" s="144"/>
      <c r="B305" s="145"/>
    </row>
    <row r="306" spans="1:9">
      <c r="A306" s="144"/>
      <c r="B306" s="145"/>
    </row>
    <row r="307" spans="1:9">
      <c r="A307" s="144"/>
      <c r="B307" s="145"/>
    </row>
    <row r="308" spans="1:9">
      <c r="A308" s="144"/>
      <c r="B308" s="145"/>
    </row>
    <row r="309" spans="1:9">
      <c r="A309" s="144"/>
      <c r="B309" s="145"/>
      <c r="E309" s="144"/>
      <c r="F309" s="144"/>
      <c r="G309" s="144"/>
      <c r="H309" s="144"/>
      <c r="I309" s="144"/>
    </row>
    <row r="310" spans="1:9">
      <c r="A310" s="144"/>
      <c r="B310" s="145"/>
      <c r="E310" s="144"/>
      <c r="F310" s="144"/>
      <c r="G310" s="144"/>
      <c r="H310" s="144"/>
      <c r="I310" s="144"/>
    </row>
    <row r="311" spans="1:9">
      <c r="A311" s="144"/>
      <c r="B311" s="145"/>
      <c r="E311" s="144"/>
      <c r="F311" s="144"/>
      <c r="G311" s="144"/>
      <c r="H311" s="144"/>
      <c r="I311" s="144"/>
    </row>
    <row r="312" spans="1:9">
      <c r="A312" s="144"/>
      <c r="B312" s="145"/>
      <c r="E312" s="144"/>
      <c r="F312" s="144"/>
      <c r="G312" s="144"/>
      <c r="H312" s="144"/>
      <c r="I312" s="144"/>
    </row>
    <row r="313" spans="1:9">
      <c r="A313" s="144"/>
      <c r="B313" s="145"/>
      <c r="E313" s="144"/>
      <c r="F313" s="144"/>
      <c r="G313" s="144"/>
      <c r="H313" s="144"/>
      <c r="I313" s="144"/>
    </row>
    <row r="314" spans="1:9">
      <c r="A314" s="144"/>
      <c r="B314" s="145"/>
      <c r="E314" s="144"/>
      <c r="F314" s="144"/>
      <c r="G314" s="144"/>
      <c r="H314" s="144"/>
      <c r="I314" s="144"/>
    </row>
    <row r="315" spans="1:9">
      <c r="A315" s="144"/>
      <c r="B315" s="145"/>
      <c r="E315" s="144"/>
      <c r="F315" s="144"/>
      <c r="G315" s="144"/>
      <c r="H315" s="144"/>
      <c r="I315" s="144"/>
    </row>
    <row r="316" spans="1:9">
      <c r="A316" s="144"/>
      <c r="B316" s="145"/>
      <c r="E316" s="144"/>
      <c r="F316" s="144"/>
      <c r="G316" s="144"/>
      <c r="H316" s="144"/>
      <c r="I316" s="144"/>
    </row>
    <row r="317" spans="1:9">
      <c r="A317" s="144"/>
      <c r="B317" s="145"/>
      <c r="E317" s="144"/>
      <c r="F317" s="144"/>
      <c r="G317" s="144"/>
      <c r="H317" s="144"/>
      <c r="I317" s="144"/>
    </row>
    <row r="318" spans="1:9">
      <c r="A318" s="144"/>
      <c r="B318" s="145"/>
      <c r="E318" s="144"/>
      <c r="F318" s="144"/>
      <c r="G318" s="144"/>
      <c r="H318" s="144"/>
      <c r="I318" s="144"/>
    </row>
    <row r="319" spans="1:9">
      <c r="A319" s="144"/>
      <c r="B319" s="145"/>
      <c r="E319" s="144"/>
      <c r="F319" s="144"/>
      <c r="G319" s="144"/>
      <c r="H319" s="144"/>
      <c r="I319" s="144"/>
    </row>
    <row r="320" spans="1:9">
      <c r="A320" s="144"/>
      <c r="B320" s="145"/>
      <c r="E320" s="144"/>
      <c r="F320" s="144"/>
      <c r="G320" s="144"/>
      <c r="H320" s="144"/>
      <c r="I320" s="144"/>
    </row>
    <row r="321" spans="1:9">
      <c r="A321" s="144"/>
      <c r="B321" s="145"/>
      <c r="E321" s="144"/>
      <c r="F321" s="144"/>
      <c r="G321" s="144"/>
      <c r="H321" s="144"/>
      <c r="I321" s="144"/>
    </row>
    <row r="322" spans="1:9">
      <c r="A322" s="144"/>
      <c r="B322" s="145"/>
      <c r="E322" s="144"/>
      <c r="F322" s="144"/>
      <c r="G322" s="144"/>
      <c r="H322" s="144"/>
      <c r="I322" s="144"/>
    </row>
    <row r="323" spans="1:9">
      <c r="A323" s="144"/>
      <c r="B323" s="145"/>
      <c r="E323" s="144"/>
      <c r="F323" s="144"/>
      <c r="G323" s="144"/>
      <c r="H323" s="144"/>
      <c r="I323" s="144"/>
    </row>
    <row r="324" spans="1:9">
      <c r="A324" s="144"/>
      <c r="B324" s="145"/>
      <c r="E324" s="144"/>
      <c r="F324" s="144"/>
      <c r="G324" s="144"/>
      <c r="H324" s="144"/>
      <c r="I324" s="144"/>
    </row>
    <row r="325" spans="1:9">
      <c r="A325" s="144"/>
      <c r="B325" s="145"/>
      <c r="E325" s="144"/>
      <c r="F325" s="144"/>
      <c r="G325" s="144"/>
      <c r="H325" s="144"/>
      <c r="I325" s="144"/>
    </row>
    <row r="326" spans="1:9">
      <c r="A326" s="144"/>
      <c r="B326" s="145"/>
      <c r="E326" s="144"/>
      <c r="F326" s="144"/>
      <c r="G326" s="144"/>
      <c r="H326" s="144"/>
      <c r="I326" s="144"/>
    </row>
    <row r="327" spans="1:9">
      <c r="A327" s="144"/>
      <c r="B327" s="145"/>
      <c r="E327" s="144"/>
      <c r="F327" s="144"/>
      <c r="G327" s="144"/>
      <c r="H327" s="144"/>
      <c r="I327" s="144"/>
    </row>
    <row r="328" spans="1:9">
      <c r="A328" s="144"/>
      <c r="B328" s="145"/>
      <c r="E328" s="144"/>
      <c r="F328" s="144"/>
      <c r="G328" s="144"/>
      <c r="H328" s="144"/>
      <c r="I328" s="144"/>
    </row>
    <row r="329" spans="1:9">
      <c r="A329" s="144"/>
      <c r="B329" s="145"/>
      <c r="E329" s="144"/>
      <c r="F329" s="144"/>
      <c r="G329" s="144"/>
      <c r="H329" s="144"/>
      <c r="I329" s="144"/>
    </row>
    <row r="330" spans="1:9">
      <c r="A330" s="144"/>
      <c r="B330" s="145"/>
      <c r="E330" s="144"/>
      <c r="F330" s="144"/>
      <c r="G330" s="144"/>
      <c r="H330" s="144"/>
      <c r="I330" s="144"/>
    </row>
    <row r="331" spans="1:9">
      <c r="A331" s="144"/>
      <c r="B331" s="145"/>
      <c r="E331" s="144"/>
      <c r="F331" s="144"/>
      <c r="G331" s="144"/>
      <c r="H331" s="144"/>
      <c r="I331" s="144"/>
    </row>
    <row r="332" spans="1:9">
      <c r="A332" s="144"/>
      <c r="B332" s="145"/>
      <c r="E332" s="144"/>
      <c r="F332" s="144"/>
      <c r="G332" s="144"/>
      <c r="H332" s="144"/>
      <c r="I332" s="144"/>
    </row>
    <row r="333" spans="1:9">
      <c r="A333" s="144"/>
      <c r="B333" s="145"/>
      <c r="E333" s="144"/>
      <c r="F333" s="144"/>
      <c r="G333" s="144"/>
      <c r="H333" s="144"/>
      <c r="I333" s="144"/>
    </row>
    <row r="334" spans="1:9">
      <c r="A334" s="144"/>
      <c r="B334" s="145"/>
      <c r="E334" s="144"/>
      <c r="F334" s="144"/>
      <c r="G334" s="144"/>
      <c r="H334" s="144"/>
      <c r="I334" s="144"/>
    </row>
    <row r="335" spans="1:9">
      <c r="A335" s="144"/>
      <c r="B335" s="145"/>
      <c r="E335" s="144"/>
      <c r="F335" s="144"/>
      <c r="G335" s="144"/>
      <c r="H335" s="144"/>
      <c r="I335" s="144"/>
    </row>
    <row r="336" spans="1:9">
      <c r="A336" s="144"/>
      <c r="B336" s="145"/>
      <c r="E336" s="144"/>
      <c r="F336" s="144"/>
      <c r="G336" s="144"/>
      <c r="H336" s="144"/>
      <c r="I336" s="144"/>
    </row>
    <row r="337" spans="1:9">
      <c r="A337" s="144"/>
      <c r="B337" s="145"/>
      <c r="E337" s="144"/>
      <c r="F337" s="144"/>
      <c r="G337" s="144"/>
      <c r="H337" s="144"/>
      <c r="I337" s="144"/>
    </row>
    <row r="338" spans="1:9">
      <c r="A338" s="144"/>
      <c r="B338" s="145"/>
      <c r="E338" s="144"/>
      <c r="F338" s="144"/>
      <c r="G338" s="144"/>
      <c r="H338" s="144"/>
      <c r="I338" s="144"/>
    </row>
    <row r="339" spans="1:9">
      <c r="A339" s="144"/>
      <c r="B339" s="145"/>
      <c r="E339" s="144"/>
      <c r="F339" s="144"/>
      <c r="G339" s="144"/>
      <c r="H339" s="144"/>
      <c r="I339" s="144"/>
    </row>
    <row r="340" spans="1:9">
      <c r="A340" s="144"/>
      <c r="B340" s="145"/>
      <c r="E340" s="144"/>
      <c r="F340" s="144"/>
      <c r="G340" s="144"/>
      <c r="H340" s="144"/>
      <c r="I340" s="144"/>
    </row>
    <row r="341" spans="1:9">
      <c r="A341" s="144"/>
      <c r="B341" s="145"/>
      <c r="E341" s="144"/>
      <c r="F341" s="144"/>
      <c r="G341" s="144"/>
      <c r="H341" s="144"/>
      <c r="I341" s="144"/>
    </row>
    <row r="342" spans="1:9">
      <c r="A342" s="144"/>
      <c r="B342" s="145"/>
      <c r="E342" s="144"/>
      <c r="F342" s="144"/>
      <c r="G342" s="144"/>
      <c r="H342" s="144"/>
      <c r="I342" s="144"/>
    </row>
    <row r="343" spans="1:9">
      <c r="A343" s="144"/>
      <c r="B343" s="145"/>
      <c r="E343" s="144"/>
      <c r="F343" s="144"/>
      <c r="G343" s="144"/>
      <c r="H343" s="144"/>
      <c r="I343" s="144"/>
    </row>
    <row r="344" spans="1:9">
      <c r="A344" s="144"/>
      <c r="B344" s="145"/>
      <c r="E344" s="144"/>
      <c r="F344" s="144"/>
      <c r="G344" s="144"/>
      <c r="H344" s="144"/>
      <c r="I344" s="144"/>
    </row>
    <row r="345" spans="1:9">
      <c r="A345" s="144"/>
      <c r="B345" s="145"/>
      <c r="E345" s="144"/>
      <c r="F345" s="144"/>
      <c r="G345" s="144"/>
      <c r="H345" s="144"/>
      <c r="I345" s="144"/>
    </row>
    <row r="346" spans="1:9">
      <c r="A346" s="144"/>
      <c r="B346" s="145"/>
      <c r="E346" s="144"/>
      <c r="F346" s="144"/>
      <c r="G346" s="144"/>
      <c r="H346" s="144"/>
      <c r="I346" s="144"/>
    </row>
    <row r="347" spans="1:9">
      <c r="A347" s="144"/>
      <c r="B347" s="145"/>
      <c r="E347" s="144"/>
      <c r="F347" s="144"/>
      <c r="G347" s="144"/>
      <c r="H347" s="144"/>
      <c r="I347" s="144"/>
    </row>
    <row r="348" spans="1:9">
      <c r="A348" s="144"/>
      <c r="B348" s="145"/>
      <c r="E348" s="144"/>
      <c r="F348" s="144"/>
      <c r="G348" s="144"/>
      <c r="H348" s="144"/>
      <c r="I348" s="144"/>
    </row>
    <row r="349" spans="1:9">
      <c r="A349" s="144"/>
      <c r="B349" s="145"/>
      <c r="E349" s="144"/>
      <c r="F349" s="144"/>
      <c r="G349" s="144"/>
      <c r="H349" s="144"/>
      <c r="I349" s="144"/>
    </row>
    <row r="350" spans="1:9">
      <c r="A350" s="144"/>
      <c r="B350" s="145"/>
      <c r="E350" s="144"/>
      <c r="F350" s="144"/>
      <c r="G350" s="144"/>
      <c r="H350" s="144"/>
      <c r="I350" s="144"/>
    </row>
    <row r="351" spans="1:9">
      <c r="A351" s="144"/>
      <c r="B351" s="145"/>
      <c r="E351" s="144"/>
      <c r="F351" s="144"/>
      <c r="G351" s="144"/>
      <c r="H351" s="144"/>
      <c r="I351" s="144"/>
    </row>
    <row r="352" spans="1:9">
      <c r="A352" s="144"/>
      <c r="B352" s="145"/>
      <c r="E352" s="144"/>
      <c r="F352" s="144"/>
      <c r="G352" s="144"/>
      <c r="H352" s="144"/>
      <c r="I352" s="144"/>
    </row>
    <row r="353" spans="1:9">
      <c r="A353" s="144"/>
      <c r="B353" s="145"/>
      <c r="E353" s="144"/>
      <c r="F353" s="144"/>
      <c r="G353" s="144"/>
      <c r="H353" s="144"/>
      <c r="I353" s="144"/>
    </row>
    <row r="354" spans="1:9">
      <c r="E354" s="144"/>
      <c r="F354" s="144"/>
      <c r="G354" s="144"/>
      <c r="H354" s="144"/>
      <c r="I354" s="144"/>
    </row>
    <row r="355" spans="1:9">
      <c r="E355" s="144"/>
      <c r="F355" s="144"/>
      <c r="G355" s="144"/>
      <c r="H355" s="144"/>
      <c r="I355" s="144"/>
    </row>
    <row r="356" spans="1:9">
      <c r="E356" s="144"/>
      <c r="F356" s="144"/>
      <c r="G356" s="144"/>
      <c r="H356" s="144"/>
      <c r="I356" s="144"/>
    </row>
    <row r="357" spans="1:9">
      <c r="E357" s="144"/>
      <c r="F357" s="144"/>
      <c r="G357" s="144"/>
      <c r="H357" s="144"/>
      <c r="I357" s="144"/>
    </row>
    <row r="358" spans="1:9">
      <c r="E358" s="144"/>
      <c r="F358" s="144"/>
      <c r="G358" s="144"/>
      <c r="H358" s="144"/>
      <c r="I358" s="144"/>
    </row>
    <row r="359" spans="1:9">
      <c r="E359" s="144"/>
      <c r="F359" s="144"/>
      <c r="G359" s="144"/>
      <c r="H359" s="144"/>
      <c r="I359" s="144"/>
    </row>
    <row r="360" spans="1:9">
      <c r="E360" s="144"/>
      <c r="F360" s="144"/>
      <c r="G360" s="144"/>
      <c r="H360" s="144"/>
      <c r="I360" s="144"/>
    </row>
    <row r="361" spans="1:9">
      <c r="E361" s="144"/>
      <c r="F361" s="144"/>
      <c r="G361" s="144"/>
      <c r="H361" s="144"/>
      <c r="I361" s="144"/>
    </row>
    <row r="362" spans="1:9">
      <c r="E362" s="144"/>
      <c r="F362" s="144"/>
      <c r="G362" s="144"/>
      <c r="H362" s="144"/>
      <c r="I362" s="144"/>
    </row>
    <row r="363" spans="1:9">
      <c r="E363" s="144"/>
      <c r="F363" s="144"/>
      <c r="G363" s="144"/>
      <c r="H363" s="144"/>
      <c r="I363" s="144"/>
    </row>
    <row r="364" spans="1:9">
      <c r="E364" s="144"/>
      <c r="F364" s="144"/>
      <c r="G364" s="144"/>
      <c r="H364" s="144"/>
      <c r="I364" s="144"/>
    </row>
    <row r="365" spans="1:9">
      <c r="E365" s="144"/>
      <c r="F365" s="144"/>
      <c r="G365" s="144"/>
      <c r="H365" s="144"/>
      <c r="I365" s="144"/>
    </row>
    <row r="366" spans="1:9">
      <c r="E366" s="144"/>
      <c r="F366" s="144"/>
      <c r="G366" s="144"/>
      <c r="H366" s="144"/>
      <c r="I366" s="144"/>
    </row>
    <row r="367" spans="1:9">
      <c r="E367" s="144"/>
      <c r="F367" s="144"/>
      <c r="G367" s="144"/>
      <c r="H367" s="144"/>
      <c r="I367" s="144"/>
    </row>
    <row r="368" spans="1:9">
      <c r="E368" s="144"/>
      <c r="F368" s="144"/>
      <c r="G368" s="144"/>
      <c r="H368" s="144"/>
      <c r="I368" s="144"/>
    </row>
    <row r="369" spans="5:9">
      <c r="E369" s="144"/>
      <c r="F369" s="144"/>
      <c r="G369" s="144"/>
      <c r="H369" s="144"/>
      <c r="I369" s="144"/>
    </row>
    <row r="370" spans="5:9">
      <c r="E370" s="144"/>
      <c r="F370" s="144"/>
      <c r="G370" s="144"/>
      <c r="H370" s="144"/>
      <c r="I370" s="144"/>
    </row>
  </sheetData>
  <mergeCells count="1">
    <mergeCell ref="G42:J42"/>
  </mergeCells>
  <pageMargins left="0.75" right="0.75" top="1" bottom="1" header="0.5" footer="0.5"/>
  <pageSetup paperSize="9" orientation="portrait" horizontalDpi="4294967292" verticalDpi="4294967292"/>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A2:U41"/>
  <sheetViews>
    <sheetView tabSelected="1" workbookViewId="0">
      <selection activeCell="R25" sqref="R25"/>
    </sheetView>
  </sheetViews>
  <sheetFormatPr baseColWidth="10" defaultColWidth="10.6640625" defaultRowHeight="16"/>
  <cols>
    <col min="1" max="1" width="3.5" style="42" customWidth="1"/>
    <col min="2" max="2" width="3" style="42" customWidth="1"/>
    <col min="3" max="3" width="45" style="42" customWidth="1"/>
    <col min="4" max="4" width="16.5" style="42" hidden="1" customWidth="1"/>
    <col min="5" max="5" width="13.83203125" style="42" hidden="1" customWidth="1"/>
    <col min="6" max="6" width="10" style="42" customWidth="1"/>
    <col min="7" max="7" width="3" style="42" customWidth="1"/>
    <col min="8" max="8" width="22.83203125" style="42" customWidth="1"/>
    <col min="9" max="9" width="2.5" style="42" customWidth="1"/>
    <col min="10" max="10" width="17.6640625" style="42" customWidth="1"/>
    <col min="11" max="12" width="2.5" style="42" customWidth="1"/>
    <col min="13" max="13" width="12.33203125" style="42" customWidth="1"/>
    <col min="14" max="14" width="2.1640625" style="42" customWidth="1"/>
    <col min="15" max="15" width="7.83203125" style="42" customWidth="1"/>
    <col min="16" max="17" width="2.1640625" style="42" customWidth="1"/>
    <col min="18" max="18" width="33.1640625" style="42" customWidth="1"/>
    <col min="19" max="19" width="11" style="42" customWidth="1"/>
    <col min="20" max="20" width="2.5" style="42" customWidth="1"/>
    <col min="21" max="21" width="22.5" style="42" customWidth="1"/>
    <col min="22" max="16384" width="10.6640625" style="42"/>
  </cols>
  <sheetData>
    <row r="2" spans="1:21" ht="17" thickBot="1"/>
    <row r="3" spans="1:21">
      <c r="B3" s="43"/>
      <c r="C3" s="44"/>
      <c r="D3" s="44"/>
      <c r="E3" s="44"/>
      <c r="F3" s="44"/>
      <c r="G3" s="44"/>
      <c r="H3" s="44"/>
      <c r="I3" s="44"/>
      <c r="J3" s="44"/>
      <c r="K3" s="44"/>
      <c r="L3" s="44"/>
      <c r="M3" s="44"/>
      <c r="N3" s="44"/>
      <c r="O3" s="44"/>
      <c r="P3" s="44"/>
      <c r="Q3" s="44"/>
      <c r="R3" s="44"/>
      <c r="S3" s="44"/>
      <c r="T3" s="44"/>
      <c r="U3" s="44"/>
    </row>
    <row r="4" spans="1:21" s="26" customFormat="1">
      <c r="B4" s="25"/>
      <c r="C4" s="90" t="s">
        <v>19</v>
      </c>
      <c r="D4" s="9"/>
      <c r="E4" s="9"/>
      <c r="F4" s="90" t="s">
        <v>8</v>
      </c>
      <c r="G4" s="90"/>
      <c r="H4" s="90" t="s">
        <v>50</v>
      </c>
      <c r="I4" s="90"/>
      <c r="J4" s="90" t="s">
        <v>159</v>
      </c>
      <c r="K4" s="90"/>
      <c r="L4" s="90"/>
      <c r="M4" s="90" t="s">
        <v>57</v>
      </c>
      <c r="N4" s="90"/>
      <c r="O4" s="90" t="s">
        <v>119</v>
      </c>
      <c r="P4" s="90"/>
      <c r="Q4" s="90"/>
      <c r="R4" s="90" t="s">
        <v>46</v>
      </c>
    </row>
    <row r="5" spans="1:21" ht="18" customHeight="1">
      <c r="B5" s="45"/>
      <c r="C5" s="50"/>
      <c r="D5" s="50"/>
      <c r="E5" s="50"/>
      <c r="F5" s="46"/>
      <c r="G5" s="46"/>
      <c r="H5" s="49"/>
      <c r="I5" s="49"/>
      <c r="J5" s="49"/>
      <c r="K5" s="49"/>
      <c r="L5" s="49"/>
      <c r="R5" s="55"/>
    </row>
    <row r="6" spans="1:21" ht="18" customHeight="1" thickBot="1">
      <c r="B6" s="45"/>
      <c r="C6" s="12" t="s">
        <v>45</v>
      </c>
      <c r="D6" s="12"/>
      <c r="E6" s="12"/>
      <c r="F6" s="12"/>
      <c r="G6" s="34"/>
      <c r="H6" s="10"/>
      <c r="I6" s="10"/>
      <c r="J6" s="10"/>
      <c r="K6" s="10"/>
      <c r="L6" s="10"/>
      <c r="M6" s="46"/>
      <c r="N6" s="46"/>
      <c r="O6" s="46"/>
      <c r="P6" s="46"/>
      <c r="Q6" s="46"/>
      <c r="R6" s="53"/>
    </row>
    <row r="7" spans="1:21" ht="17" thickBot="1">
      <c r="B7" s="45"/>
      <c r="C7" s="104" t="s">
        <v>56</v>
      </c>
      <c r="D7" s="51"/>
      <c r="E7" s="51"/>
      <c r="F7" s="99"/>
      <c r="G7" s="91"/>
      <c r="H7" s="100">
        <v>1</v>
      </c>
      <c r="I7" s="49"/>
      <c r="J7" s="121"/>
      <c r="K7" s="49"/>
      <c r="L7" s="49"/>
      <c r="M7" s="46"/>
      <c r="N7" s="46"/>
      <c r="O7" s="46"/>
      <c r="P7" s="46"/>
      <c r="Q7" s="46"/>
      <c r="R7" s="102"/>
    </row>
    <row r="8" spans="1:21" ht="17" thickBot="1">
      <c r="B8" s="45"/>
      <c r="C8" s="104" t="s">
        <v>55</v>
      </c>
      <c r="D8" s="51"/>
      <c r="E8" s="51"/>
      <c r="F8" s="99" t="s">
        <v>2</v>
      </c>
      <c r="G8" s="91"/>
      <c r="H8" s="100">
        <f>J8</f>
        <v>0.66</v>
      </c>
      <c r="I8" s="49"/>
      <c r="J8" s="100">
        <f>Notes!$F$13</f>
        <v>0.66</v>
      </c>
      <c r="K8" s="49"/>
      <c r="L8" s="49"/>
      <c r="M8" s="46"/>
      <c r="N8" s="46"/>
      <c r="O8" s="46"/>
      <c r="P8" s="46"/>
      <c r="Q8" s="46"/>
      <c r="R8" s="53"/>
    </row>
    <row r="9" spans="1:21" ht="17" thickBot="1">
      <c r="B9" s="45"/>
      <c r="C9" s="163" t="s">
        <v>121</v>
      </c>
      <c r="D9" s="51"/>
      <c r="E9" s="51"/>
      <c r="F9" s="118" t="s">
        <v>58</v>
      </c>
      <c r="G9" s="91"/>
      <c r="H9" s="100">
        <f>J9</f>
        <v>10</v>
      </c>
      <c r="I9" s="49"/>
      <c r="J9" s="100">
        <f>Notes!$F$12</f>
        <v>10</v>
      </c>
      <c r="K9" s="49"/>
      <c r="L9" s="49"/>
      <c r="M9" s="46"/>
      <c r="O9" s="46"/>
      <c r="P9" s="160"/>
      <c r="Q9" s="46"/>
      <c r="R9" s="102"/>
    </row>
    <row r="10" spans="1:21" ht="17" thickBot="1">
      <c r="A10" s="106"/>
      <c r="B10" s="107"/>
      <c r="C10" s="103" t="s">
        <v>60</v>
      </c>
      <c r="D10" s="51"/>
      <c r="E10" s="51"/>
      <c r="F10" s="23" t="s">
        <v>2</v>
      </c>
      <c r="G10" s="91"/>
      <c r="H10" s="149">
        <f>M10</f>
        <v>0.98002283105022836</v>
      </c>
      <c r="I10" s="103"/>
      <c r="J10" s="106"/>
      <c r="K10" s="106"/>
      <c r="L10" s="106"/>
      <c r="M10" s="100">
        <f>Notes!F129</f>
        <v>0.98002283105022836</v>
      </c>
      <c r="N10" s="106"/>
      <c r="O10" s="106"/>
      <c r="P10" s="106"/>
      <c r="Q10" s="106"/>
      <c r="R10" s="143"/>
      <c r="S10" s="106"/>
    </row>
    <row r="11" spans="1:21" ht="17" thickBot="1">
      <c r="A11" s="106"/>
      <c r="B11" s="107"/>
      <c r="C11" s="103" t="s">
        <v>61</v>
      </c>
      <c r="D11" s="12"/>
      <c r="E11" s="12"/>
      <c r="F11" s="23" t="s">
        <v>2</v>
      </c>
      <c r="G11" s="11"/>
      <c r="H11" s="110">
        <v>0</v>
      </c>
      <c r="I11" s="103"/>
      <c r="J11" s="106"/>
      <c r="K11" s="106"/>
      <c r="L11" s="106"/>
      <c r="M11" s="46"/>
      <c r="N11" s="106"/>
      <c r="O11" s="106"/>
      <c r="P11" s="106"/>
      <c r="Q11" s="106"/>
      <c r="R11" s="143"/>
      <c r="S11" s="106"/>
    </row>
    <row r="12" spans="1:21" ht="17" thickBot="1">
      <c r="A12" s="106"/>
      <c r="B12" s="107"/>
      <c r="C12" s="103" t="s">
        <v>62</v>
      </c>
      <c r="D12" s="34"/>
      <c r="E12" s="34"/>
      <c r="F12" s="23" t="s">
        <v>2</v>
      </c>
      <c r="H12" s="105">
        <v>0</v>
      </c>
      <c r="I12" s="121"/>
      <c r="J12" s="106"/>
      <c r="K12" s="106"/>
      <c r="L12" s="106"/>
      <c r="M12" s="46"/>
      <c r="N12" s="106"/>
      <c r="O12" s="106"/>
      <c r="P12" s="106"/>
      <c r="Q12" s="106"/>
      <c r="R12" s="158" t="s">
        <v>109</v>
      </c>
      <c r="S12" s="106"/>
    </row>
    <row r="13" spans="1:21" ht="17" thickBot="1">
      <c r="A13" s="106"/>
      <c r="B13" s="107"/>
      <c r="C13" s="103" t="s">
        <v>63</v>
      </c>
      <c r="D13" s="34"/>
      <c r="E13" s="34"/>
      <c r="F13" s="23" t="s">
        <v>2</v>
      </c>
      <c r="H13" s="105">
        <v>0</v>
      </c>
      <c r="I13" s="121"/>
      <c r="J13" s="106"/>
      <c r="K13" s="106"/>
      <c r="L13" s="106"/>
      <c r="M13" s="46"/>
      <c r="N13" s="106"/>
      <c r="O13" s="106"/>
      <c r="P13" s="106"/>
      <c r="Q13" s="106"/>
      <c r="R13" s="158" t="s">
        <v>109</v>
      </c>
      <c r="S13" s="106"/>
    </row>
    <row r="14" spans="1:21" ht="17" thickBot="1">
      <c r="A14" s="106"/>
      <c r="B14" s="107"/>
      <c r="C14" s="103" t="s">
        <v>64</v>
      </c>
      <c r="D14" s="104"/>
      <c r="E14" s="104"/>
      <c r="F14" s="23" t="s">
        <v>2</v>
      </c>
      <c r="H14" s="108">
        <v>0</v>
      </c>
      <c r="I14" s="103"/>
      <c r="J14" s="106"/>
      <c r="K14" s="106"/>
      <c r="L14" s="106"/>
      <c r="M14" s="46"/>
      <c r="N14" s="106"/>
      <c r="O14" s="106"/>
      <c r="P14" s="106"/>
      <c r="Q14" s="106"/>
      <c r="R14" s="158" t="s">
        <v>109</v>
      </c>
      <c r="S14" s="106"/>
    </row>
    <row r="15" spans="1:21">
      <c r="B15" s="45"/>
      <c r="C15" s="51"/>
      <c r="D15" s="104"/>
      <c r="E15" s="104"/>
      <c r="F15" s="47"/>
      <c r="H15" s="54"/>
      <c r="I15" s="49"/>
      <c r="J15" s="49"/>
      <c r="K15" s="49"/>
      <c r="L15" s="49"/>
      <c r="M15" s="46"/>
      <c r="N15" s="46"/>
      <c r="O15" s="46"/>
      <c r="P15" s="46"/>
      <c r="Q15" s="46"/>
      <c r="R15" s="56"/>
    </row>
    <row r="16" spans="1:21">
      <c r="A16" s="106"/>
      <c r="B16" s="107"/>
      <c r="C16" s="34"/>
      <c r="F16" s="34"/>
      <c r="H16" s="11"/>
      <c r="I16" s="121"/>
      <c r="J16" s="121"/>
      <c r="K16" s="121"/>
      <c r="L16" s="120"/>
      <c r="M16" s="46"/>
      <c r="R16" s="55"/>
    </row>
    <row r="17" spans="1:18" ht="17" thickBot="1">
      <c r="A17" s="106"/>
      <c r="B17" s="107"/>
      <c r="C17" s="12" t="s">
        <v>43</v>
      </c>
      <c r="F17" s="12"/>
      <c r="H17" s="11"/>
      <c r="I17" s="11"/>
      <c r="J17" s="11"/>
      <c r="K17" s="11"/>
      <c r="L17" s="120"/>
      <c r="M17" s="46"/>
      <c r="R17" s="102"/>
    </row>
    <row r="18" spans="1:18" ht="17" thickBot="1">
      <c r="A18" s="106"/>
      <c r="B18" s="107"/>
      <c r="C18" s="123" t="s">
        <v>82</v>
      </c>
      <c r="D18" s="117"/>
      <c r="E18" s="117"/>
      <c r="F18" s="123" t="s">
        <v>20</v>
      </c>
      <c r="H18" s="119">
        <f>J18</f>
        <v>10000000</v>
      </c>
      <c r="I18" s="120"/>
      <c r="J18" s="100">
        <f>Notes!F18</f>
        <v>10000000</v>
      </c>
      <c r="K18" s="120"/>
      <c r="L18" s="120"/>
      <c r="M18" s="46"/>
      <c r="R18" s="102"/>
    </row>
    <row r="19" spans="1:18" ht="17" thickBot="1">
      <c r="A19" s="106"/>
      <c r="B19" s="107"/>
      <c r="C19" s="123" t="s">
        <v>83</v>
      </c>
      <c r="F19" s="125" t="s">
        <v>51</v>
      </c>
      <c r="H19" s="119">
        <f>J19</f>
        <v>126000</v>
      </c>
      <c r="J19" s="100">
        <f>Notes!$F$41</f>
        <v>126000</v>
      </c>
      <c r="L19" s="120"/>
      <c r="M19" s="46"/>
      <c r="R19" s="171" t="s">
        <v>160</v>
      </c>
    </row>
    <row r="20" spans="1:18" ht="17" thickBot="1">
      <c r="A20" s="106"/>
      <c r="B20" s="107"/>
      <c r="C20" s="123" t="s">
        <v>84</v>
      </c>
      <c r="F20" s="125" t="s">
        <v>20</v>
      </c>
      <c r="H20" s="155">
        <f>M20</f>
        <v>0</v>
      </c>
      <c r="J20" s="100">
        <v>0</v>
      </c>
      <c r="L20" s="120"/>
      <c r="M20" s="46"/>
      <c r="R20" s="128"/>
    </row>
    <row r="21" spans="1:18" ht="17" thickBot="1">
      <c r="A21" s="106"/>
      <c r="B21" s="107"/>
      <c r="C21" s="123" t="s">
        <v>84</v>
      </c>
      <c r="F21" s="118" t="s">
        <v>53</v>
      </c>
      <c r="H21" s="155">
        <f>J21</f>
        <v>0</v>
      </c>
      <c r="J21" s="100">
        <v>0</v>
      </c>
      <c r="L21" s="112"/>
      <c r="M21" s="46"/>
      <c r="R21" s="128"/>
    </row>
    <row r="22" spans="1:18" ht="17" thickBot="1">
      <c r="A22" s="106"/>
      <c r="B22" s="107"/>
      <c r="C22" s="123" t="s">
        <v>84</v>
      </c>
      <c r="F22" s="118" t="s">
        <v>65</v>
      </c>
      <c r="H22" s="155">
        <f>J22</f>
        <v>0</v>
      </c>
      <c r="J22" s="100">
        <f>Notes!$F$42</f>
        <v>0</v>
      </c>
      <c r="L22" s="112"/>
      <c r="M22" s="46"/>
      <c r="R22" s="128"/>
    </row>
    <row r="23" spans="1:18" ht="17" thickBot="1">
      <c r="A23" s="106"/>
      <c r="B23" s="107"/>
      <c r="C23" s="137" t="s">
        <v>94</v>
      </c>
      <c r="F23" s="137" t="s">
        <v>20</v>
      </c>
      <c r="H23" s="124">
        <f>0</f>
        <v>0</v>
      </c>
      <c r="I23" s="112"/>
      <c r="J23" s="112"/>
      <c r="K23" s="112"/>
      <c r="L23" s="112"/>
      <c r="R23" s="142" t="s">
        <v>105</v>
      </c>
    </row>
    <row r="24" spans="1:18" ht="17" thickBot="1">
      <c r="A24" s="106"/>
      <c r="B24" s="107"/>
      <c r="C24" s="137" t="s">
        <v>96</v>
      </c>
      <c r="F24" s="137" t="s">
        <v>20</v>
      </c>
      <c r="H24" s="124">
        <f>J24</f>
        <v>0</v>
      </c>
      <c r="I24" s="112"/>
      <c r="J24" s="100">
        <v>0</v>
      </c>
      <c r="K24" s="112"/>
      <c r="L24" s="112"/>
      <c r="R24" s="182" t="s">
        <v>172</v>
      </c>
    </row>
    <row r="25" spans="1:18" ht="17" thickBot="1">
      <c r="A25" s="106"/>
      <c r="B25" s="107"/>
      <c r="C25" s="137" t="s">
        <v>101</v>
      </c>
      <c r="F25" s="137" t="s">
        <v>20</v>
      </c>
      <c r="H25" s="152">
        <f>J25</f>
        <v>0</v>
      </c>
      <c r="I25" s="112"/>
      <c r="J25" s="100">
        <f>Notes!F46</f>
        <v>0</v>
      </c>
      <c r="K25" s="112"/>
      <c r="L25" s="112"/>
      <c r="R25" s="182" t="s">
        <v>172</v>
      </c>
    </row>
    <row r="26" spans="1:18" ht="17" thickBot="1">
      <c r="A26" s="106"/>
      <c r="B26" s="107"/>
      <c r="C26" s="139" t="s">
        <v>99</v>
      </c>
      <c r="F26" s="137" t="s">
        <v>92</v>
      </c>
      <c r="H26" s="124">
        <f>0</f>
        <v>0</v>
      </c>
      <c r="I26" s="112"/>
      <c r="J26" s="112"/>
      <c r="K26" s="112"/>
      <c r="L26" s="112"/>
      <c r="R26" s="142" t="s">
        <v>105</v>
      </c>
    </row>
    <row r="27" spans="1:18" ht="17" thickBot="1">
      <c r="A27" s="106"/>
      <c r="B27" s="107"/>
      <c r="C27" s="137" t="s">
        <v>102</v>
      </c>
      <c r="F27" s="137" t="s">
        <v>51</v>
      </c>
      <c r="H27" s="124">
        <f>0</f>
        <v>0</v>
      </c>
      <c r="I27" s="112"/>
      <c r="J27" s="112"/>
      <c r="K27" s="112"/>
      <c r="L27" s="112"/>
      <c r="R27" s="142" t="s">
        <v>105</v>
      </c>
    </row>
    <row r="28" spans="1:18" ht="17" thickBot="1">
      <c r="A28" s="106"/>
      <c r="B28" s="107"/>
      <c r="C28" s="137" t="s">
        <v>103</v>
      </c>
      <c r="F28" s="137" t="s">
        <v>51</v>
      </c>
      <c r="H28" s="153">
        <f>H19+H27</f>
        <v>126000</v>
      </c>
      <c r="I28" s="112"/>
      <c r="J28" s="112"/>
      <c r="K28" s="112"/>
      <c r="L28" s="112"/>
      <c r="R28" s="141"/>
    </row>
    <row r="29" spans="1:18">
      <c r="B29" s="45"/>
      <c r="R29" s="48"/>
    </row>
    <row r="30" spans="1:18" ht="17" thickBot="1">
      <c r="A30" s="106"/>
      <c r="B30" s="107"/>
      <c r="C30" s="34" t="s">
        <v>5</v>
      </c>
      <c r="F30" s="34"/>
      <c r="H30" s="10"/>
      <c r="I30" s="11"/>
      <c r="J30" s="11"/>
      <c r="K30" s="11"/>
      <c r="L30" s="11"/>
      <c r="M30" s="46"/>
      <c r="N30" s="46"/>
      <c r="O30" s="46"/>
      <c r="P30" s="46"/>
      <c r="Q30" s="46"/>
      <c r="R30" s="56"/>
    </row>
    <row r="31" spans="1:18" ht="17" thickBot="1">
      <c r="A31" s="106"/>
      <c r="B31" s="107"/>
      <c r="C31" s="122" t="s">
        <v>3</v>
      </c>
      <c r="F31" s="118" t="s">
        <v>1</v>
      </c>
      <c r="H31" s="119">
        <f>J31</f>
        <v>25</v>
      </c>
      <c r="I31" s="120"/>
      <c r="J31" s="119">
        <f>Notes!F10</f>
        <v>25</v>
      </c>
      <c r="K31" s="120"/>
      <c r="L31" s="121"/>
      <c r="M31" s="148"/>
      <c r="N31" s="46"/>
      <c r="O31" s="46"/>
      <c r="P31" s="46"/>
      <c r="Q31" s="46"/>
      <c r="R31" s="128"/>
    </row>
    <row r="32" spans="1:18" ht="17" thickBot="1">
      <c r="A32" s="106"/>
      <c r="B32" s="107"/>
      <c r="C32" s="104" t="s">
        <v>81</v>
      </c>
      <c r="F32" s="118" t="s">
        <v>1</v>
      </c>
      <c r="H32" s="157">
        <f>M32</f>
        <v>1</v>
      </c>
      <c r="I32" s="121"/>
      <c r="J32" s="121"/>
      <c r="K32" s="121"/>
      <c r="L32" s="121"/>
      <c r="M32" s="148">
        <f>Notes!E144</f>
        <v>1</v>
      </c>
      <c r="N32" s="46"/>
      <c r="O32" s="46"/>
      <c r="P32" s="46"/>
      <c r="Q32" s="46"/>
      <c r="R32" s="128"/>
    </row>
    <row r="33" spans="1:18" ht="17" thickBot="1">
      <c r="A33" s="106"/>
      <c r="B33" s="107"/>
      <c r="C33" s="117" t="s">
        <v>80</v>
      </c>
      <c r="F33" s="118" t="s">
        <v>71</v>
      </c>
      <c r="H33" s="162">
        <f>O33</f>
        <v>2.3814399999999999E-2</v>
      </c>
      <c r="I33" s="121"/>
      <c r="J33" s="121"/>
      <c r="K33" s="121"/>
      <c r="L33" s="11"/>
      <c r="M33" s="46"/>
      <c r="N33" s="46"/>
      <c r="O33" s="148">
        <f>Notes!F105</f>
        <v>2.3814399999999999E-2</v>
      </c>
      <c r="P33" s="46"/>
      <c r="Q33" s="46"/>
      <c r="R33" s="56"/>
    </row>
    <row r="34" spans="1:18" ht="17" thickBot="1">
      <c r="A34" s="106"/>
      <c r="B34" s="107"/>
      <c r="C34" s="98" t="s">
        <v>21</v>
      </c>
      <c r="F34" s="12"/>
      <c r="H34" s="52">
        <v>0</v>
      </c>
      <c r="O34" s="112"/>
      <c r="R34" s="141"/>
    </row>
    <row r="35" spans="1:18" ht="17" thickBot="1">
      <c r="A35" s="106"/>
      <c r="B35" s="107"/>
      <c r="C35" s="103" t="s">
        <v>75</v>
      </c>
      <c r="H35" s="110">
        <v>0</v>
      </c>
      <c r="R35" s="156" t="s">
        <v>109</v>
      </c>
    </row>
    <row r="36" spans="1:18" ht="17" thickBot="1">
      <c r="A36" s="106"/>
      <c r="B36" s="107"/>
      <c r="C36" s="103" t="s">
        <v>76</v>
      </c>
      <c r="H36" s="110">
        <v>0</v>
      </c>
      <c r="R36" s="156" t="s">
        <v>109</v>
      </c>
    </row>
    <row r="37" spans="1:18" ht="17" thickBot="1">
      <c r="A37" s="106"/>
      <c r="B37" s="107"/>
      <c r="C37" s="103" t="s">
        <v>77</v>
      </c>
      <c r="H37" s="110">
        <v>0</v>
      </c>
      <c r="R37" s="156" t="s">
        <v>109</v>
      </c>
    </row>
    <row r="38" spans="1:18" ht="17" thickBot="1">
      <c r="A38" s="106"/>
      <c r="B38" s="107"/>
      <c r="C38" s="103" t="s">
        <v>78</v>
      </c>
      <c r="H38" s="110">
        <v>0</v>
      </c>
      <c r="R38" s="156" t="s">
        <v>109</v>
      </c>
    </row>
    <row r="39" spans="1:18" ht="17" thickBot="1">
      <c r="A39" s="106"/>
      <c r="B39" s="107"/>
      <c r="C39" s="103" t="s">
        <v>79</v>
      </c>
      <c r="H39" s="110">
        <v>0</v>
      </c>
      <c r="R39" s="156" t="s">
        <v>109</v>
      </c>
    </row>
    <row r="40" spans="1:18">
      <c r="A40" s="106"/>
      <c r="B40" s="107"/>
      <c r="R40" s="128"/>
    </row>
    <row r="41" spans="1:18">
      <c r="A41" s="106"/>
      <c r="B41" s="107"/>
    </row>
  </sheetData>
  <phoneticPr fontId="33" type="noConversion"/>
  <pageMargins left="0.75" right="0.75" top="1" bottom="1" header="0.5" footer="0.5"/>
  <pageSetup paperSize="9" orientation="portrait" horizontalDpi="4294967292" verticalDpi="429496729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Sources</vt:lpstr>
      <vt:lpstr>Notes</vt:lpstr>
      <vt:lpstr>Research data</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Michiel den Haan</cp:lastModifiedBy>
  <cp:lastPrinted>2016-01-04T14:22:04Z</cp:lastPrinted>
  <dcterms:created xsi:type="dcterms:W3CDTF">2011-10-26T09:05:09Z</dcterms:created>
  <dcterms:modified xsi:type="dcterms:W3CDTF">2018-04-19T13:25:54Z</dcterms:modified>
</cp:coreProperties>
</file>